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810" yWindow="45" windowWidth="18735" windowHeight="12045" activeTab="2"/>
  </bookViews>
  <sheets>
    <sheet name="표지" sheetId="4" r:id="rId1"/>
    <sheet name="총괄갑지" sheetId="5" state="hidden" r:id="rId2"/>
    <sheet name="원가계산서" sheetId="1" r:id="rId3"/>
    <sheet name="안산문화예술의전당 옥외소화전배관(내역서)" sheetId="6" r:id="rId4"/>
  </sheets>
  <definedNames>
    <definedName name="_xlnm.Print_Area" localSheetId="3">'안산문화예술의전당 옥외소화전배관(내역서)'!$A$1:$M$66</definedName>
    <definedName name="_xlnm.Print_Titles" localSheetId="3">'안산문화예술의전당 옥외소화전배관(내역서)'!$1:$3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/>
  <c r="I5"/>
  <c r="K5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26"/>
  <c r="K66"/>
  <c r="H27"/>
  <c r="H66" s="1"/>
  <c r="H5" s="1"/>
  <c r="D9" i="1" s="1"/>
  <c r="H28" i="6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26"/>
  <c r="F27"/>
  <c r="L27" s="1"/>
  <c r="F28"/>
  <c r="F29"/>
  <c r="L29" s="1"/>
  <c r="F30"/>
  <c r="L30" s="1"/>
  <c r="F31"/>
  <c r="F32"/>
  <c r="F33"/>
  <c r="F34"/>
  <c r="L34" s="1"/>
  <c r="F35"/>
  <c r="L35" s="1"/>
  <c r="F36"/>
  <c r="L36" s="1"/>
  <c r="F37"/>
  <c r="F38"/>
  <c r="F39"/>
  <c r="F40"/>
  <c r="F41"/>
  <c r="F42"/>
  <c r="F43"/>
  <c r="L43" s="1"/>
  <c r="F44"/>
  <c r="L44" s="1"/>
  <c r="F45"/>
  <c r="F46"/>
  <c r="F47"/>
  <c r="F48"/>
  <c r="F49"/>
  <c r="F50"/>
  <c r="F51"/>
  <c r="L51" s="1"/>
  <c r="F52"/>
  <c r="F53"/>
  <c r="L53" s="1"/>
  <c r="F26"/>
  <c r="F66" s="1"/>
  <c r="F5" s="1"/>
  <c r="D5" i="1" s="1"/>
  <c r="D8" s="1"/>
  <c r="I14" i="5"/>
  <c r="L45" i="6" l="1"/>
  <c r="L37"/>
  <c r="L38"/>
  <c r="L46"/>
  <c r="L42"/>
  <c r="D10" i="1"/>
  <c r="D11" s="1"/>
  <c r="L52" i="6"/>
  <c r="L47"/>
  <c r="L39"/>
  <c r="L31"/>
  <c r="L49"/>
  <c r="L41"/>
  <c r="L33"/>
  <c r="L50"/>
  <c r="L28"/>
  <c r="L66" s="1"/>
  <c r="L5" s="1"/>
  <c r="L26"/>
  <c r="L48"/>
  <c r="L40"/>
  <c r="L32"/>
  <c r="J66"/>
  <c r="J5" s="1"/>
  <c r="D13" i="1" s="1"/>
  <c r="E14" i="5"/>
  <c r="D15" i="1" l="1"/>
  <c r="D16"/>
  <c r="D22"/>
  <c r="D24" s="1"/>
  <c r="D25" s="1"/>
  <c r="D26" s="1"/>
  <c r="D27" s="1"/>
  <c r="D28" l="1"/>
  <c r="D29" l="1"/>
  <c r="I12" i="5" s="1"/>
  <c r="E12" s="1"/>
  <c r="I11"/>
  <c r="E11" s="1"/>
  <c r="D30" i="1" l="1"/>
  <c r="D32" s="1"/>
  <c r="I10" i="5" s="1"/>
  <c r="E10" s="1"/>
  <c r="I13"/>
  <c r="E13" s="1"/>
</calcChain>
</file>

<file path=xl/sharedStrings.xml><?xml version="1.0" encoding="utf-8"?>
<sst xmlns="http://schemas.openxmlformats.org/spreadsheetml/2006/main" count="181" uniqueCount="141">
  <si>
    <t>공  사  원  가  계  산  서</t>
    <phoneticPr fontId="4" type="noConversion"/>
  </si>
  <si>
    <t>비               목</t>
    <phoneticPr fontId="4" type="noConversion"/>
  </si>
  <si>
    <t>금         액</t>
    <phoneticPr fontId="4" type="noConversion"/>
  </si>
  <si>
    <t>구          성            비</t>
    <phoneticPr fontId="4" type="noConversion"/>
  </si>
  <si>
    <t>비    고</t>
    <phoneticPr fontId="4" type="noConversion"/>
  </si>
  <si>
    <t>간  접  재  료  비</t>
    <phoneticPr fontId="4" type="noConversion"/>
  </si>
  <si>
    <t>경                       
비</t>
    <phoneticPr fontId="4" type="noConversion"/>
  </si>
  <si>
    <t>운    반    비</t>
    <phoneticPr fontId="4" type="noConversion"/>
  </si>
  <si>
    <t>계</t>
    <phoneticPr fontId="4" type="noConversion"/>
  </si>
  <si>
    <t>도      급      액</t>
    <phoneticPr fontId="4" type="noConversion"/>
  </si>
  <si>
    <t>천단위절사</t>
    <phoneticPr fontId="3" type="noConversion"/>
  </si>
  <si>
    <t>(재료비+직노+산경)*0.3%</t>
    <phoneticPr fontId="3" type="noConversion"/>
  </si>
  <si>
    <t>과   장</t>
  </si>
  <si>
    <t>설 계 자</t>
  </si>
  <si>
    <t>㈜케이아트
엔지니어링</t>
  </si>
  <si>
    <t>설계일</t>
  </si>
  <si>
    <t>설  계  내  역  서</t>
  </si>
  <si>
    <t>구          분</t>
  </si>
  <si>
    <t>금                    액</t>
  </si>
  <si>
    <t>비     고</t>
  </si>
  <si>
    <t>총  공  사  비</t>
  </si>
  <si>
    <t>도급비</t>
  </si>
  <si>
    <t>공 급 가 액</t>
  </si>
  <si>
    <t>부가가치세</t>
  </si>
  <si>
    <t>계</t>
  </si>
  <si>
    <t>관 급 자 재 비</t>
  </si>
  <si>
    <t>공사명 : 안산문화예술의전당 내진성능보강공사</t>
    <phoneticPr fontId="4" type="noConversion"/>
  </si>
  <si>
    <t>감독</t>
    <phoneticPr fontId="3" type="noConversion"/>
  </si>
  <si>
    <t>심사자</t>
    <phoneticPr fontId="3" type="noConversion"/>
  </si>
  <si>
    <t>품      명</t>
  </si>
  <si>
    <t>규      격</t>
  </si>
  <si>
    <t>수량</t>
    <phoneticPr fontId="3" type="noConversion"/>
  </si>
  <si>
    <t>단위</t>
    <phoneticPr fontId="3" type="noConversion"/>
  </si>
  <si>
    <t>재 료 비</t>
  </si>
  <si>
    <t>노 무 비</t>
  </si>
  <si>
    <t>경    비</t>
  </si>
  <si>
    <t>합    계</t>
  </si>
  <si>
    <t>비고</t>
  </si>
  <si>
    <t>단가</t>
  </si>
  <si>
    <t>금액</t>
  </si>
  <si>
    <t>합      계</t>
    <phoneticPr fontId="4" type="noConversion"/>
  </si>
  <si>
    <t>소      계</t>
    <phoneticPr fontId="4" type="noConversion"/>
  </si>
  <si>
    <t>발    주    내    역    서</t>
    <phoneticPr fontId="4" type="noConversion"/>
  </si>
  <si>
    <t>공   사   비   계</t>
    <phoneticPr fontId="4" type="noConversion"/>
  </si>
  <si>
    <t>부  가  가  치  세</t>
    <phoneticPr fontId="4" type="noConversion"/>
  </si>
  <si>
    <t>안산문화예술의전당 옥외소화전 배관 수선공사</t>
    <phoneticPr fontId="4" type="noConversion"/>
  </si>
  <si>
    <t>2018.  04.</t>
    <phoneticPr fontId="4" type="noConversion"/>
  </si>
  <si>
    <t>공사명 : 안산문화예술의전당 옥외소화전 배관 수선공사</t>
    <phoneticPr fontId="7" type="noConversion"/>
  </si>
  <si>
    <t>재
료
비</t>
    <phoneticPr fontId="4" type="noConversion"/>
  </si>
  <si>
    <t>직  접  재  료  비</t>
    <phoneticPr fontId="4" type="noConversion"/>
  </si>
  <si>
    <t>작  업  부  산  물</t>
    <phoneticPr fontId="4" type="noConversion"/>
  </si>
  <si>
    <t>[   소      계   ]</t>
    <phoneticPr fontId="4" type="noConversion"/>
  </si>
  <si>
    <t>노
무
비</t>
    <phoneticPr fontId="4" type="noConversion"/>
  </si>
  <si>
    <t>직  접  노  무  비</t>
    <phoneticPr fontId="4" type="noConversion"/>
  </si>
  <si>
    <t>간  접  노  무  비</t>
    <phoneticPr fontId="4" type="noConversion"/>
  </si>
  <si>
    <t>기  계  경  비</t>
    <phoneticPr fontId="4" type="noConversion"/>
  </si>
  <si>
    <t>가    설    비</t>
    <phoneticPr fontId="4" type="noConversion"/>
  </si>
  <si>
    <t>산 재 보 험 료</t>
    <phoneticPr fontId="4" type="noConversion"/>
  </si>
  <si>
    <t>고 용 보 험 료</t>
    <phoneticPr fontId="4" type="noConversion"/>
  </si>
  <si>
    <t>건 강 보 험 료</t>
    <phoneticPr fontId="4" type="noConversion"/>
  </si>
  <si>
    <t>안 전 관 리 비</t>
    <phoneticPr fontId="4" type="noConversion"/>
  </si>
  <si>
    <t>(재료비+직노)*2.93%</t>
    <phoneticPr fontId="3" type="noConversion"/>
  </si>
  <si>
    <t>기  타  경  비</t>
    <phoneticPr fontId="4" type="noConversion"/>
  </si>
  <si>
    <t>환 경 보 전 비</t>
    <phoneticPr fontId="3" type="noConversion"/>
  </si>
  <si>
    <t>일  반  관  리  비</t>
    <phoneticPr fontId="4" type="noConversion"/>
  </si>
  <si>
    <t>이              윤</t>
    <phoneticPr fontId="4" type="noConversion"/>
  </si>
  <si>
    <t>공   급    가   액</t>
    <phoneticPr fontId="4" type="noConversion"/>
  </si>
  <si>
    <t>관   급    자   재   비</t>
    <phoneticPr fontId="4" type="noConversion"/>
  </si>
  <si>
    <t>노인장기용양보험료</t>
    <phoneticPr fontId="3" type="noConversion"/>
  </si>
  <si>
    <t>건강보험료*7.38%</t>
    <phoneticPr fontId="3" type="noConversion"/>
  </si>
  <si>
    <t>연 금 보 험 료</t>
    <phoneticPr fontId="3" type="noConversion"/>
  </si>
  <si>
    <t>퇴직공제부담금</t>
    <phoneticPr fontId="3" type="noConversion"/>
  </si>
  <si>
    <t>직접노무비*2.49%</t>
    <phoneticPr fontId="3" type="noConversion"/>
  </si>
  <si>
    <t>직접노무비*2.30%</t>
    <phoneticPr fontId="3" type="noConversion"/>
  </si>
  <si>
    <t>28일이내제외</t>
    <phoneticPr fontId="3" type="noConversion"/>
  </si>
  <si>
    <t>[공사명]옥외소화전 배관 수선공사 (내역서)</t>
    <phoneticPr fontId="4" type="noConversion"/>
  </si>
  <si>
    <t>[옥외소화전 배관 수선공사]</t>
    <phoneticPr fontId="4" type="noConversion"/>
  </si>
  <si>
    <t>1. 옥외소화전 배관공사</t>
    <phoneticPr fontId="3" type="noConversion"/>
  </si>
  <si>
    <t>식</t>
  </si>
  <si>
    <t>식</t>
    <phoneticPr fontId="3" type="noConversion"/>
  </si>
  <si>
    <t>1</t>
    <phoneticPr fontId="3" type="noConversion"/>
  </si>
  <si>
    <t>1.옥외 소화전 배관 수선공사</t>
    <phoneticPr fontId="4" type="noConversion"/>
  </si>
  <si>
    <t>배관용 탄소강관 (SPP) 용접식</t>
  </si>
  <si>
    <t>백관 D100 반제품</t>
  </si>
  <si>
    <t>M</t>
  </si>
  <si>
    <t>용접식 관이음쇠</t>
  </si>
  <si>
    <t>백엘보 (용접) D100</t>
  </si>
  <si>
    <t>EA</t>
  </si>
  <si>
    <t>백티이 (용접) D100</t>
  </si>
  <si>
    <t>플랜지(FLANGE)</t>
  </si>
  <si>
    <t>맹플랜지 (10KG) D100</t>
  </si>
  <si>
    <t>수격방지기</t>
  </si>
  <si>
    <t>W.H.C D100</t>
  </si>
  <si>
    <t>소방용 밸브</t>
  </si>
  <si>
    <t>앵글밸브, D40</t>
  </si>
  <si>
    <t>강관용접</t>
  </si>
  <si>
    <t>D100</t>
  </si>
  <si>
    <t>개소</t>
  </si>
  <si>
    <t>강관절단</t>
  </si>
  <si>
    <t>용접합후렌지접합(10Kg/cm2)</t>
  </si>
  <si>
    <t>일반행가(달대볼트)</t>
  </si>
  <si>
    <t>관보온 (가교발포+매직)</t>
  </si>
  <si>
    <t>40TxD100</t>
  </si>
  <si>
    <t>m당</t>
  </si>
  <si>
    <t>잡철물제작설치</t>
  </si>
  <si>
    <t>간단</t>
  </si>
  <si>
    <t>TON</t>
  </si>
  <si>
    <t>녹막이페인트칠</t>
  </si>
  <si>
    <t>2회</t>
  </si>
  <si>
    <t>M2</t>
  </si>
  <si>
    <t>기계터파기</t>
  </si>
  <si>
    <t xml:space="preserve"> </t>
  </si>
  <si>
    <t>m3</t>
  </si>
  <si>
    <t>잔토처리</t>
  </si>
  <si>
    <t>기계되메우기</t>
  </si>
  <si>
    <t>모래부설</t>
  </si>
  <si>
    <t>배관을위한구멍뚫기(코아드릴)</t>
  </si>
  <si>
    <t>D100 (CONC. 두께 300MM)</t>
  </si>
  <si>
    <t>동파방지열선</t>
  </si>
  <si>
    <t>센서포함</t>
  </si>
  <si>
    <t>SET</t>
  </si>
  <si>
    <t>앵글</t>
  </si>
  <si>
    <t>50x50x5t</t>
  </si>
  <si>
    <t>kg</t>
  </si>
  <si>
    <t>조경공사</t>
  </si>
  <si>
    <t/>
  </si>
  <si>
    <t>고소장비대</t>
  </si>
  <si>
    <t>내화충진재</t>
  </si>
  <si>
    <t>노무비</t>
  </si>
  <si>
    <t>배관공</t>
  </si>
  <si>
    <t>인</t>
  </si>
  <si>
    <t>보통인부</t>
  </si>
  <si>
    <t>공구손료</t>
  </si>
  <si>
    <t>노무비의 3%</t>
  </si>
  <si>
    <t>잡자재비</t>
  </si>
  <si>
    <t>관의 3%</t>
  </si>
  <si>
    <t>(재료비+노무비)*5.5%</t>
    <phoneticPr fontId="3" type="noConversion"/>
  </si>
  <si>
    <t>천단위절사</t>
    <phoneticPr fontId="3" type="noConversion"/>
  </si>
  <si>
    <t xml:space="preserve"> 순    공    사    원    가</t>
    <phoneticPr fontId="4" type="noConversion"/>
  </si>
  <si>
    <t>지상식소화전(쌍구)-신품</t>
    <phoneticPr fontId="3" type="noConversion"/>
  </si>
  <si>
    <t>100x65x65/인력터파기,되메우기</t>
    <phoneticPr fontId="3" type="noConversion"/>
  </si>
</sst>
</file>

<file path=xl/styles.xml><?xml version="1.0" encoding="utf-8"?>
<styleSheet xmlns="http://schemas.openxmlformats.org/spreadsheetml/2006/main">
  <numFmts count="20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_ &quot;₩&quot;* #,##0_ ;_ &quot;₩&quot;* \-#,##0_ ;_ &quot;₩&quot;* &quot;-&quot;_ ;_ @_ "/>
    <numFmt numFmtId="177" formatCode="#,##0_);[Red]\(#,##0\)"/>
    <numFmt numFmtId="178" formatCode="&quot;직&quot;&quot;접&quot;&quot;노&quot;&quot;무&quot;&quot;비&quot;&quot;*&quot;#0.0%"/>
    <numFmt numFmtId="179" formatCode="&quot;노&quot;&quot;무&quot;&quot;비&quot;&quot;*&quot;#0.00%"/>
    <numFmt numFmtId="180" formatCode="&quot;직&quot;&quot;접&quot;&quot;노&quot;&quot;무&quot;&quot;비&quot;&quot;*&quot;#0.00%"/>
    <numFmt numFmtId="181" formatCode="&quot;계&quot;&quot;*&quot;#0.0%"/>
    <numFmt numFmtId="182" formatCode="\(&quot;노&quot;&quot;무&quot;&quot;비&quot;&quot;+&quot;&quot;경&quot;&quot;비&quot;\+&quot;일&quot;&quot;반&quot;&quot;관&quot;&quot;리&quot;&quot;비&quot;\)&quot;*&quot;#0%"/>
    <numFmt numFmtId="183" formatCode="0_ "/>
    <numFmt numFmtId="184" formatCode="&quot;공&quot;&quot;급&quot;&quot;가&quot;&quot;액&quot;&quot;*&quot;#0%"/>
    <numFmt numFmtId="185" formatCode="#,##0.0;[Red]#,##0.0"/>
    <numFmt numFmtId="186" formatCode="#,##0;[Red]#,##0"/>
    <numFmt numFmtId="187" formatCode="#,##0.00;[Red]#,##0.00"/>
    <numFmt numFmtId="188" formatCode="_-* #,##0.0000_-;\-* #,##0.0000_-;_-* &quot;-&quot;_-;_-@_-"/>
    <numFmt numFmtId="189" formatCode="#,##0_ "/>
    <numFmt numFmtId="190" formatCode="#,##0.0_ "/>
    <numFmt numFmtId="191" formatCode="General;\-General\,&quot;&quot;;@"/>
    <numFmt numFmtId="192" formatCode="#,###;\-#,###;&quot;&quot;;@"/>
  </numFmts>
  <fonts count="3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8"/>
      <name val="돋움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u/>
      <sz val="11"/>
      <name val="돋움체"/>
      <family val="3"/>
      <charset val="129"/>
    </font>
    <font>
      <b/>
      <sz val="11"/>
      <name val="돋움체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b/>
      <sz val="20"/>
      <name val="맑은 고딕"/>
      <family val="3"/>
      <charset val="129"/>
    </font>
    <font>
      <b/>
      <sz val="14"/>
      <name val="맑은 고딕"/>
      <family val="3"/>
      <charset val="129"/>
    </font>
    <font>
      <b/>
      <sz val="11"/>
      <name val="맑은 고딕"/>
      <family val="3"/>
      <charset val="129"/>
    </font>
    <font>
      <b/>
      <sz val="30"/>
      <name val="맑은 고딕"/>
      <family val="3"/>
      <charset val="129"/>
    </font>
    <font>
      <sz val="9"/>
      <name val="맑은 고딕"/>
      <family val="3"/>
      <charset val="129"/>
    </font>
    <font>
      <sz val="8.5"/>
      <name val="맑은 고딕"/>
      <family val="3"/>
      <charset val="129"/>
    </font>
    <font>
      <b/>
      <sz val="8.5"/>
      <name val="맑은 고딕"/>
      <family val="3"/>
      <charset val="129"/>
    </font>
    <font>
      <b/>
      <sz val="24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2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u/>
      <sz val="28"/>
      <color rgb="FF000000"/>
      <name val="굴림체"/>
      <family val="3"/>
      <charset val="129"/>
    </font>
    <font>
      <b/>
      <u/>
      <sz val="14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1"/>
      <color rgb="FF000000"/>
      <name val="돋움체"/>
      <family val="3"/>
      <charset val="129"/>
    </font>
    <font>
      <sz val="10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11"/>
      <color rgb="FFE26B0A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체"/>
      <family val="3"/>
      <charset val="129"/>
    </font>
    <font>
      <sz val="11"/>
      <color rgb="FFFF0000"/>
      <name val="돋움체"/>
      <family val="3"/>
      <charset val="129"/>
    </font>
    <font>
      <sz val="11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8" fillId="0" borderId="0"/>
    <xf numFmtId="42" fontId="18" fillId="0" borderId="0"/>
    <xf numFmtId="0" fontId="18" fillId="0" borderId="0"/>
    <xf numFmtId="41" fontId="8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/>
    <xf numFmtId="176" fontId="6" fillId="0" borderId="1" xfId="1" applyNumberFormat="1" applyFont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9" fillId="0" borderId="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19" xfId="0" applyFont="1" applyBorder="1">
      <alignment vertical="center"/>
    </xf>
    <xf numFmtId="0" fontId="12" fillId="0" borderId="18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85" fontId="15" fillId="0" borderId="0" xfId="0" applyNumberFormat="1" applyFont="1" applyBorder="1" applyAlignment="1">
      <alignment horizontal="center" vertical="center"/>
    </xf>
    <xf numFmtId="186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187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21" fillId="0" borderId="0" xfId="4" applyFont="1"/>
    <xf numFmtId="0" fontId="19" fillId="0" borderId="11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/>
    </xf>
    <xf numFmtId="0" fontId="19" fillId="0" borderId="0" xfId="4" applyFont="1" applyBorder="1" applyAlignment="1">
      <alignment horizontal="center" vertical="center"/>
    </xf>
    <xf numFmtId="0" fontId="19" fillId="0" borderId="12" xfId="4" applyFont="1" applyBorder="1" applyAlignment="1">
      <alignment vertical="center"/>
    </xf>
    <xf numFmtId="0" fontId="21" fillId="0" borderId="0" xfId="4" applyFont="1" applyBorder="1"/>
    <xf numFmtId="0" fontId="22" fillId="0" borderId="11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2" fillId="0" borderId="12" xfId="4" applyFont="1" applyBorder="1" applyAlignment="1">
      <alignment horizontal="center"/>
    </xf>
    <xf numFmtId="0" fontId="21" fillId="0" borderId="11" xfId="4" applyFont="1" applyBorder="1"/>
    <xf numFmtId="0" fontId="21" fillId="0" borderId="12" xfId="4" applyFont="1" applyBorder="1"/>
    <xf numFmtId="0" fontId="21" fillId="0" borderId="1" xfId="4" applyFont="1" applyBorder="1"/>
    <xf numFmtId="0" fontId="21" fillId="0" borderId="25" xfId="4" applyFont="1" applyBorder="1"/>
    <xf numFmtId="0" fontId="19" fillId="0" borderId="4" xfId="4" applyFont="1" applyBorder="1" applyAlignment="1">
      <alignment horizontal="center" vertical="center"/>
    </xf>
    <xf numFmtId="0" fontId="21" fillId="0" borderId="29" xfId="4" applyFont="1" applyBorder="1"/>
    <xf numFmtId="0" fontId="19" fillId="0" borderId="5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 shrinkToFit="1"/>
    </xf>
    <xf numFmtId="0" fontId="19" fillId="0" borderId="5" xfId="4" applyFont="1" applyBorder="1" applyAlignment="1">
      <alignment vertical="center"/>
    </xf>
    <xf numFmtId="0" fontId="19" fillId="0" borderId="30" xfId="4" applyFont="1" applyBorder="1" applyAlignment="1">
      <alignment vertical="center"/>
    </xf>
    <xf numFmtId="0" fontId="26" fillId="0" borderId="0" xfId="4" applyFont="1"/>
    <xf numFmtId="0" fontId="26" fillId="0" borderId="11" xfId="4" applyFont="1" applyBorder="1"/>
    <xf numFmtId="188" fontId="26" fillId="0" borderId="0" xfId="6" applyNumberFormat="1" applyFont="1" applyFill="1" applyBorder="1" applyAlignment="1">
      <alignment horizontal="left" vertical="center" indent="1"/>
    </xf>
    <xf numFmtId="188" fontId="26" fillId="0" borderId="0" xfId="4" applyNumberFormat="1" applyFont="1" applyBorder="1" applyAlignment="1">
      <alignment horizontal="left" vertical="center"/>
    </xf>
    <xf numFmtId="0" fontId="26" fillId="0" borderId="0" xfId="4" applyFont="1" applyBorder="1" applyAlignment="1">
      <alignment horizontal="left" vertical="center"/>
    </xf>
    <xf numFmtId="0" fontId="26" fillId="0" borderId="0" xfId="4" applyFont="1" applyBorder="1"/>
    <xf numFmtId="0" fontId="26" fillId="0" borderId="12" xfId="4" applyFont="1" applyBorder="1"/>
    <xf numFmtId="0" fontId="21" fillId="0" borderId="31" xfId="4" applyFont="1" applyBorder="1"/>
    <xf numFmtId="188" fontId="26" fillId="0" borderId="32" xfId="6" applyNumberFormat="1" applyFont="1" applyFill="1" applyBorder="1" applyAlignment="1">
      <alignment horizontal="left" vertical="center" indent="1"/>
    </xf>
    <xf numFmtId="0" fontId="21" fillId="0" borderId="32" xfId="4" applyFont="1" applyBorder="1"/>
    <xf numFmtId="0" fontId="21" fillId="0" borderId="33" xfId="4" applyFont="1" applyBorder="1"/>
    <xf numFmtId="189" fontId="27" fillId="3" borderId="5" xfId="0" applyNumberFormat="1" applyFont="1" applyFill="1" applyBorder="1" applyAlignment="1">
      <alignment horizontal="left" vertical="center"/>
    </xf>
    <xf numFmtId="189" fontId="27" fillId="0" borderId="5" xfId="0" applyNumberFormat="1" applyFont="1" applyFill="1" applyBorder="1" applyAlignment="1">
      <alignment vertical="center"/>
    </xf>
    <xf numFmtId="190" fontId="27" fillId="0" borderId="5" xfId="0" applyNumberFormat="1" applyFont="1" applyFill="1" applyBorder="1" applyAlignment="1">
      <alignment horizontal="center" vertical="center"/>
    </xf>
    <xf numFmtId="189" fontId="27" fillId="4" borderId="5" xfId="0" applyNumberFormat="1" applyFont="1" applyFill="1" applyBorder="1" applyAlignment="1">
      <alignment horizontal="center" vertical="center"/>
    </xf>
    <xf numFmtId="189" fontId="27" fillId="4" borderId="5" xfId="0" applyNumberFormat="1" applyFont="1" applyFill="1" applyBorder="1" applyAlignment="1">
      <alignment vertical="center"/>
    </xf>
    <xf numFmtId="190" fontId="27" fillId="4" borderId="5" xfId="0" applyNumberFormat="1" applyFont="1" applyFill="1" applyBorder="1" applyAlignment="1">
      <alignment horizontal="center" vertical="center"/>
    </xf>
    <xf numFmtId="189" fontId="27" fillId="0" borderId="5" xfId="0" applyNumberFormat="1" applyFont="1" applyFill="1" applyBorder="1" applyAlignment="1">
      <alignment horizontal="center" vertical="center"/>
    </xf>
    <xf numFmtId="189" fontId="27" fillId="0" borderId="5" xfId="0" quotePrefix="1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left" vertical="center"/>
    </xf>
    <xf numFmtId="189" fontId="27" fillId="0" borderId="5" xfId="0" quotePrefix="1" applyNumberFormat="1" applyFont="1" applyFill="1" applyBorder="1" applyAlignment="1">
      <alignment vertical="center"/>
    </xf>
    <xf numFmtId="189" fontId="28" fillId="0" borderId="5" xfId="0" quotePrefix="1" applyNumberFormat="1" applyFont="1" applyFill="1" applyBorder="1" applyAlignment="1">
      <alignment horizontal="right" vertical="center"/>
    </xf>
    <xf numFmtId="189" fontId="27" fillId="0" borderId="5" xfId="0" applyNumberFormat="1" applyFont="1" applyFill="1" applyBorder="1" applyAlignment="1">
      <alignment horizontal="left" vertical="center"/>
    </xf>
    <xf numFmtId="189" fontId="27" fillId="4" borderId="5" xfId="0" quotePrefix="1" applyNumberFormat="1" applyFont="1" applyFill="1" applyBorder="1" applyAlignment="1">
      <alignment horizontal="right" vertical="center"/>
    </xf>
    <xf numFmtId="189" fontId="29" fillId="4" borderId="5" xfId="0" quotePrefix="1" applyNumberFormat="1" applyFont="1" applyFill="1" applyBorder="1" applyAlignment="1">
      <alignment horizontal="right" vertical="center"/>
    </xf>
    <xf numFmtId="189" fontId="27" fillId="5" borderId="5" xfId="0" applyNumberFormat="1" applyFont="1" applyFill="1" applyBorder="1" applyAlignment="1">
      <alignment horizontal="left" vertical="center"/>
    </xf>
    <xf numFmtId="189" fontId="27" fillId="6" borderId="5" xfId="0" applyNumberFormat="1" applyFont="1" applyFill="1" applyBorder="1" applyAlignment="1">
      <alignment vertical="center"/>
    </xf>
    <xf numFmtId="190" fontId="27" fillId="6" borderId="5" xfId="0" applyNumberFormat="1" applyFont="1" applyFill="1" applyBorder="1" applyAlignment="1">
      <alignment horizontal="center" vertical="center"/>
    </xf>
    <xf numFmtId="189" fontId="27" fillId="6" borderId="5" xfId="0" applyNumberFormat="1" applyFont="1" applyFill="1" applyBorder="1" applyAlignment="1">
      <alignment horizontal="center" vertical="center"/>
    </xf>
    <xf numFmtId="189" fontId="27" fillId="6" borderId="5" xfId="0" quotePrefix="1" applyNumberFormat="1" applyFont="1" applyFill="1" applyBorder="1" applyAlignment="1">
      <alignment horizontal="right" vertical="center"/>
    </xf>
    <xf numFmtId="177" fontId="9" fillId="6" borderId="5" xfId="0" applyNumberFormat="1" applyFont="1" applyFill="1" applyBorder="1" applyAlignment="1">
      <alignment horizontal="left" vertical="center"/>
    </xf>
    <xf numFmtId="191" fontId="30" fillId="6" borderId="5" xfId="0" applyNumberFormat="1" applyFont="1" applyFill="1" applyBorder="1" applyAlignment="1">
      <alignment vertical="center"/>
    </xf>
    <xf numFmtId="192" fontId="30" fillId="6" borderId="5" xfId="0" applyNumberFormat="1" applyFont="1" applyFill="1" applyBorder="1" applyAlignment="1">
      <alignment horizontal="right" vertical="center"/>
    </xf>
    <xf numFmtId="192" fontId="9" fillId="6" borderId="5" xfId="0" applyNumberFormat="1" applyFont="1" applyFill="1" applyBorder="1" applyAlignment="1">
      <alignment horizontal="center" vertical="center"/>
    </xf>
    <xf numFmtId="177" fontId="29" fillId="6" borderId="5" xfId="0" applyNumberFormat="1" applyFont="1" applyFill="1" applyBorder="1" applyAlignment="1">
      <alignment horizontal="left" vertical="center"/>
    </xf>
    <xf numFmtId="189" fontId="29" fillId="6" borderId="5" xfId="0" applyNumberFormat="1" applyFont="1" applyFill="1" applyBorder="1" applyAlignment="1">
      <alignment vertical="center"/>
    </xf>
    <xf numFmtId="190" fontId="29" fillId="6" borderId="5" xfId="0" applyNumberFormat="1" applyFont="1" applyFill="1" applyBorder="1" applyAlignment="1">
      <alignment horizontal="center" vertical="center"/>
    </xf>
    <xf numFmtId="189" fontId="27" fillId="6" borderId="5" xfId="0" quotePrefix="1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9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89" fontId="29" fillId="0" borderId="0" xfId="0" applyNumberFormat="1" applyFont="1" applyAlignment="1">
      <alignment horizontal="center" vertical="center"/>
    </xf>
    <xf numFmtId="0" fontId="27" fillId="0" borderId="0" xfId="0" quotePrefix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89" fontId="27" fillId="2" borderId="5" xfId="0" quotePrefix="1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center" vertical="center"/>
    </xf>
    <xf numFmtId="49" fontId="27" fillId="6" borderId="5" xfId="0" applyNumberFormat="1" applyFont="1" applyFill="1" applyBorder="1" applyAlignment="1">
      <alignment horizontal="center" vertical="center"/>
    </xf>
    <xf numFmtId="49" fontId="30" fillId="6" borderId="5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1" fontId="27" fillId="6" borderId="5" xfId="7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38" fontId="31" fillId="0" borderId="6" xfId="2" applyNumberFormat="1" applyFont="1" applyFill="1" applyBorder="1" applyAlignment="1">
      <alignment vertical="center"/>
    </xf>
    <xf numFmtId="0" fontId="31" fillId="0" borderId="6" xfId="1" applyFont="1" applyFill="1" applyBorder="1" applyAlignment="1">
      <alignment vertical="center"/>
    </xf>
    <xf numFmtId="38" fontId="31" fillId="0" borderId="7" xfId="2" applyNumberFormat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31" fillId="0" borderId="6" xfId="1" applyFont="1" applyFill="1" applyBorder="1" applyAlignment="1">
      <alignment horizontal="center" vertical="center"/>
    </xf>
    <xf numFmtId="178" fontId="31" fillId="0" borderId="7" xfId="1" applyNumberFormat="1" applyFont="1" applyFill="1" applyBorder="1" applyAlignment="1">
      <alignment horizontal="left" vertical="center"/>
    </xf>
    <xf numFmtId="179" fontId="31" fillId="0" borderId="7" xfId="1" applyNumberFormat="1" applyFont="1" applyFill="1" applyBorder="1" applyAlignment="1">
      <alignment horizontal="left" vertical="center"/>
    </xf>
    <xf numFmtId="180" fontId="31" fillId="0" borderId="7" xfId="1" applyNumberFormat="1" applyFont="1" applyFill="1" applyBorder="1" applyAlignment="1">
      <alignment horizontal="left" vertical="center"/>
    </xf>
    <xf numFmtId="0" fontId="31" fillId="0" borderId="7" xfId="1" applyFont="1" applyFill="1" applyBorder="1" applyAlignment="1">
      <alignment horizontal="left" vertical="center"/>
    </xf>
    <xf numFmtId="38" fontId="31" fillId="0" borderId="5" xfId="2" applyNumberFormat="1" applyFont="1" applyFill="1" applyBorder="1" applyAlignment="1">
      <alignment vertical="center"/>
    </xf>
    <xf numFmtId="0" fontId="31" fillId="0" borderId="5" xfId="1" applyFont="1" applyFill="1" applyBorder="1" applyAlignment="1">
      <alignment vertical="center"/>
    </xf>
    <xf numFmtId="0" fontId="31" fillId="0" borderId="5" xfId="1" applyFont="1" applyFill="1" applyBorder="1" applyAlignment="1">
      <alignment horizontal="left" vertical="center"/>
    </xf>
    <xf numFmtId="181" fontId="31" fillId="0" borderId="5" xfId="1" applyNumberFormat="1" applyFont="1" applyFill="1" applyBorder="1" applyAlignment="1">
      <alignment horizontal="left" vertical="center"/>
    </xf>
    <xf numFmtId="182" fontId="31" fillId="0" borderId="5" xfId="1" applyNumberFormat="1" applyFont="1" applyFill="1" applyBorder="1" applyAlignment="1">
      <alignment horizontal="left" vertical="center"/>
    </xf>
    <xf numFmtId="183" fontId="31" fillId="0" borderId="5" xfId="1" applyNumberFormat="1" applyFont="1" applyFill="1" applyBorder="1" applyAlignment="1">
      <alignment horizontal="left" vertical="center"/>
    </xf>
    <xf numFmtId="184" fontId="31" fillId="0" borderId="5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89" fontId="9" fillId="0" borderId="5" xfId="0" applyNumberFormat="1" applyFont="1" applyFill="1" applyBorder="1" applyAlignment="1">
      <alignment horizontal="right" vertical="center"/>
    </xf>
    <xf numFmtId="189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89" fontId="29" fillId="0" borderId="0" xfId="0" applyNumberFormat="1" applyFont="1" applyAlignment="1">
      <alignment vertical="center"/>
    </xf>
    <xf numFmtId="0" fontId="6" fillId="7" borderId="8" xfId="1" applyFont="1" applyFill="1" applyBorder="1" applyAlignment="1">
      <alignment horizontal="center" vertical="center"/>
    </xf>
    <xf numFmtId="38" fontId="31" fillId="7" borderId="8" xfId="2" applyNumberFormat="1" applyFont="1" applyFill="1" applyBorder="1" applyAlignment="1">
      <alignment vertical="center"/>
    </xf>
    <xf numFmtId="0" fontId="6" fillId="7" borderId="8" xfId="1" applyFont="1" applyFill="1" applyBorder="1" applyAlignment="1">
      <alignment vertical="center"/>
    </xf>
    <xf numFmtId="0" fontId="31" fillId="7" borderId="8" xfId="1" applyFont="1" applyFill="1" applyBorder="1" applyAlignment="1">
      <alignment vertical="center"/>
    </xf>
    <xf numFmtId="0" fontId="31" fillId="7" borderId="8" xfId="1" applyFont="1" applyFill="1" applyBorder="1" applyAlignment="1">
      <alignment horizontal="left" vertical="center"/>
    </xf>
    <xf numFmtId="38" fontId="31" fillId="8" borderId="5" xfId="2" applyNumberFormat="1" applyFont="1" applyFill="1" applyBorder="1" applyAlignment="1">
      <alignment vertical="center"/>
    </xf>
    <xf numFmtId="0" fontId="31" fillId="8" borderId="5" xfId="1" applyFont="1" applyFill="1" applyBorder="1" applyAlignment="1">
      <alignment vertical="center"/>
    </xf>
    <xf numFmtId="0" fontId="31" fillId="8" borderId="5" xfId="1" applyFont="1" applyFill="1" applyBorder="1" applyAlignment="1">
      <alignment horizontal="left" vertical="center"/>
    </xf>
    <xf numFmtId="38" fontId="31" fillId="9" borderId="5" xfId="2" applyNumberFormat="1" applyFont="1" applyFill="1" applyBorder="1" applyAlignment="1">
      <alignment vertical="center"/>
    </xf>
    <xf numFmtId="0" fontId="31" fillId="9" borderId="5" xfId="1" applyFont="1" applyFill="1" applyBorder="1" applyAlignment="1">
      <alignment vertical="center"/>
    </xf>
    <xf numFmtId="0" fontId="32" fillId="9" borderId="5" xfId="1" applyFont="1" applyFill="1" applyBorder="1" applyAlignment="1">
      <alignment horizontal="left" vertical="center"/>
    </xf>
    <xf numFmtId="38" fontId="31" fillId="10" borderId="5" xfId="2" applyNumberFormat="1" applyFont="1" applyFill="1" applyBorder="1" applyAlignment="1">
      <alignment vertical="center"/>
    </xf>
    <xf numFmtId="0" fontId="31" fillId="10" borderId="5" xfId="1" applyFont="1" applyFill="1" applyBorder="1" applyAlignment="1">
      <alignment vertical="center"/>
    </xf>
    <xf numFmtId="0" fontId="31" fillId="10" borderId="5" xfId="1" applyFont="1" applyFill="1" applyBorder="1" applyAlignment="1">
      <alignment horizontal="left" vertical="center"/>
    </xf>
    <xf numFmtId="189" fontId="33" fillId="6" borderId="5" xfId="0" quotePrefix="1" applyNumberFormat="1" applyFont="1" applyFill="1" applyBorder="1" applyAlignment="1">
      <alignment vertical="center"/>
    </xf>
    <xf numFmtId="189" fontId="33" fillId="6" borderId="5" xfId="0" applyNumberFormat="1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6" fontId="24" fillId="0" borderId="5" xfId="4" applyNumberFormat="1" applyFont="1" applyBorder="1" applyAlignment="1">
      <alignment horizontal="left" vertical="center" shrinkToFit="1"/>
    </xf>
    <xf numFmtId="42" fontId="25" fillId="0" borderId="5" xfId="5" applyFont="1" applyBorder="1" applyAlignment="1">
      <alignment horizontal="right" vertical="center" shrinkToFit="1"/>
    </xf>
    <xf numFmtId="0" fontId="19" fillId="0" borderId="30" xfId="4" applyFont="1" applyBorder="1" applyAlignment="1">
      <alignment horizontal="center" vertical="center"/>
    </xf>
    <xf numFmtId="6" fontId="24" fillId="0" borderId="30" xfId="4" applyNumberFormat="1" applyFont="1" applyBorder="1" applyAlignment="1">
      <alignment horizontal="left" vertical="center" shrinkToFit="1"/>
    </xf>
    <xf numFmtId="42" fontId="25" fillId="0" borderId="30" xfId="5" applyFont="1" applyBorder="1" applyAlignment="1">
      <alignment horizontal="right" vertical="center" shrinkToFit="1"/>
    </xf>
    <xf numFmtId="0" fontId="19" fillId="0" borderId="5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42" fontId="24" fillId="0" borderId="5" xfId="5" applyFont="1" applyBorder="1" applyAlignment="1">
      <alignment horizontal="right" vertical="center" shrinkToFit="1"/>
    </xf>
    <xf numFmtId="0" fontId="19" fillId="0" borderId="5" xfId="4" applyFont="1" applyBorder="1" applyAlignment="1">
      <alignment horizontal="center" vertical="center" textRotation="255"/>
    </xf>
    <xf numFmtId="0" fontId="23" fillId="0" borderId="0" xfId="4" applyFont="1" applyBorder="1" applyAlignment="1">
      <alignment horizontal="left"/>
    </xf>
    <xf numFmtId="0" fontId="19" fillId="0" borderId="23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2" fillId="0" borderId="12" xfId="4" applyFont="1" applyBorder="1" applyAlignment="1">
      <alignment horizontal="center"/>
    </xf>
    <xf numFmtId="0" fontId="6" fillId="9" borderId="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6" fillId="10" borderId="2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 textRotation="255"/>
    </xf>
    <xf numFmtId="0" fontId="31" fillId="0" borderId="7" xfId="1" applyFont="1" applyFill="1" applyBorder="1" applyAlignment="1">
      <alignment horizontal="center" vertical="center" textRotation="255"/>
    </xf>
    <xf numFmtId="0" fontId="31" fillId="0" borderId="8" xfId="1" applyFont="1" applyFill="1" applyBorder="1" applyAlignment="1">
      <alignment horizontal="center" vertical="center" textRotation="255"/>
    </xf>
    <xf numFmtId="0" fontId="31" fillId="0" borderId="7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/>
    </xf>
    <xf numFmtId="0" fontId="31" fillId="0" borderId="8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 wrapText="1"/>
    </xf>
    <xf numFmtId="0" fontId="31" fillId="0" borderId="8" xfId="1" applyFont="1" applyFill="1" applyBorder="1" applyAlignment="1">
      <alignment horizontal="center" vertical="center" wrapText="1"/>
    </xf>
    <xf numFmtId="189" fontId="27" fillId="2" borderId="2" xfId="0" quotePrefix="1" applyNumberFormat="1" applyFont="1" applyFill="1" applyBorder="1" applyAlignment="1">
      <alignment horizontal="center" vertical="center"/>
    </xf>
    <xf numFmtId="189" fontId="27" fillId="2" borderId="4" xfId="0" quotePrefix="1" applyNumberFormat="1" applyFont="1" applyFill="1" applyBorder="1" applyAlignment="1">
      <alignment horizontal="center" vertical="center"/>
    </xf>
    <xf numFmtId="49" fontId="27" fillId="2" borderId="6" xfId="0" quotePrefix="1" applyNumberFormat="1" applyFont="1" applyFill="1" applyBorder="1" applyAlignment="1">
      <alignment horizontal="center" vertical="center"/>
    </xf>
    <xf numFmtId="49" fontId="27" fillId="2" borderId="8" xfId="0" quotePrefix="1" applyNumberFormat="1" applyFont="1" applyFill="1" applyBorder="1" applyAlignment="1">
      <alignment horizontal="center" vertical="center"/>
    </xf>
    <xf numFmtId="189" fontId="27" fillId="2" borderId="6" xfId="0" quotePrefix="1" applyNumberFormat="1" applyFont="1" applyFill="1" applyBorder="1" applyAlignment="1">
      <alignment horizontal="center" vertical="center"/>
    </xf>
    <xf numFmtId="189" fontId="27" fillId="2" borderId="8" xfId="0" quotePrefix="1" applyNumberFormat="1" applyFont="1" applyFill="1" applyBorder="1" applyAlignment="1">
      <alignment horizontal="center" vertical="center"/>
    </xf>
    <xf numFmtId="190" fontId="27" fillId="2" borderId="6" xfId="0" quotePrefix="1" applyNumberFormat="1" applyFont="1" applyFill="1" applyBorder="1" applyAlignment="1">
      <alignment horizontal="center" vertical="center"/>
    </xf>
    <xf numFmtId="190" fontId="27" fillId="2" borderId="8" xfId="0" quotePrefix="1" applyNumberFormat="1" applyFont="1" applyFill="1" applyBorder="1" applyAlignment="1">
      <alignment horizontal="center" vertical="center"/>
    </xf>
  </cellXfs>
  <cellStyles count="8">
    <cellStyle name="쉼표 [0]" xfId="7" builtinId="6"/>
    <cellStyle name="쉼표 [0] 2" xfId="3"/>
    <cellStyle name="쉼표 [0]_0820개포건 2" xfId="2"/>
    <cellStyle name="통화 [0]_면목배수지최종종합" xfId="5"/>
    <cellStyle name="표준" xfId="0" builtinId="0"/>
    <cellStyle name="표준_0820개포건" xfId="1"/>
    <cellStyle name="표준_면목배수지최종종합" xfId="4"/>
    <cellStyle name="표준_성남11" xfId="6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22</xdr:row>
      <xdr:rowOff>161925</xdr:rowOff>
    </xdr:from>
    <xdr:to>
      <xdr:col>5</xdr:col>
      <xdr:colOff>561975</xdr:colOff>
      <xdr:row>25</xdr:row>
      <xdr:rowOff>57151</xdr:rowOff>
    </xdr:to>
    <xdr:sp macro="" textlink="">
      <xdr:nvSpPr>
        <xdr:cNvPr id="2" name="AutoShape 1" descr="안산시(1등도시)"/>
        <xdr:cNvSpPr>
          <a:spLocks noChangeAspect="1" noChangeArrowheads="1"/>
        </xdr:cNvSpPr>
      </xdr:nvSpPr>
      <xdr:spPr bwMode="auto">
        <a:xfrm>
          <a:off x="2847975" y="5076825"/>
          <a:ext cx="1143000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380999</xdr:colOff>
      <xdr:row>21</xdr:row>
      <xdr:rowOff>171449</xdr:rowOff>
    </xdr:from>
    <xdr:to>
      <xdr:col>9</xdr:col>
      <xdr:colOff>494422</xdr:colOff>
      <xdr:row>25</xdr:row>
      <xdr:rowOff>85724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199" y="5572124"/>
          <a:ext cx="3542423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workbookViewId="0">
      <selection activeCell="A15" sqref="A15"/>
    </sheetView>
  </sheetViews>
  <sheetFormatPr defaultRowHeight="16.5"/>
  <sheetData>
    <row r="1" spans="1:15" ht="32.25" thickTop="1">
      <c r="A1" s="10"/>
      <c r="B1" s="11"/>
      <c r="C1" s="11"/>
      <c r="D1" s="11"/>
      <c r="E1" s="11"/>
      <c r="F1" s="11"/>
      <c r="G1" s="11"/>
      <c r="H1" s="11"/>
      <c r="I1" s="11"/>
      <c r="J1" s="12"/>
      <c r="K1" s="12"/>
      <c r="L1" s="13"/>
      <c r="M1" s="13"/>
      <c r="N1" s="13"/>
      <c r="O1" s="14"/>
    </row>
    <row r="2" spans="1:15" ht="31.5">
      <c r="A2" s="15"/>
      <c r="B2" s="16"/>
      <c r="C2" s="16"/>
      <c r="D2" s="16"/>
      <c r="E2" s="16"/>
      <c r="F2" s="16"/>
      <c r="G2" s="16"/>
      <c r="H2" s="16"/>
      <c r="I2" s="16"/>
      <c r="J2" s="17"/>
      <c r="K2" s="17"/>
      <c r="L2" s="9"/>
      <c r="M2" s="9"/>
      <c r="N2" s="9"/>
      <c r="O2" s="18"/>
    </row>
    <row r="3" spans="1:15" ht="20.25">
      <c r="A3" s="19"/>
      <c r="B3" s="20"/>
      <c r="C3" s="20"/>
      <c r="D3" s="20"/>
      <c r="E3" s="20"/>
      <c r="F3" s="20"/>
      <c r="G3" s="20"/>
      <c r="H3" s="20"/>
      <c r="I3" s="20"/>
      <c r="J3" s="17"/>
      <c r="K3" s="17"/>
      <c r="L3" s="9"/>
      <c r="M3" s="9"/>
      <c r="N3" s="9"/>
      <c r="O3" s="18"/>
    </row>
    <row r="4" spans="1:15">
      <c r="A4" s="143" t="s">
        <v>45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5">
      <c r="A6" s="146" t="s">
        <v>42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1:15" ht="30.75" customHeight="1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</row>
    <row r="8" spans="1:15">
      <c r="A8" s="21"/>
      <c r="B8" s="22"/>
      <c r="C8" s="23"/>
      <c r="D8" s="24"/>
      <c r="E8" s="24"/>
      <c r="F8" s="24"/>
      <c r="G8" s="24"/>
      <c r="H8" s="24"/>
      <c r="I8" s="25"/>
      <c r="J8" s="9"/>
      <c r="K8" s="9"/>
      <c r="L8" s="9"/>
      <c r="M8" s="9"/>
      <c r="N8" s="9"/>
      <c r="O8" s="18"/>
    </row>
    <row r="9" spans="1:15">
      <c r="A9" s="21"/>
      <c r="B9" s="22"/>
      <c r="C9" s="26"/>
      <c r="D9" s="24"/>
      <c r="E9" s="24"/>
      <c r="F9" s="24"/>
      <c r="G9" s="24"/>
      <c r="H9" s="24"/>
      <c r="I9" s="25"/>
      <c r="J9" s="9"/>
      <c r="K9" s="9"/>
      <c r="L9" s="9"/>
      <c r="M9" s="9"/>
      <c r="N9" s="9"/>
      <c r="O9" s="18"/>
    </row>
    <row r="10" spans="1:15">
      <c r="A10" s="21"/>
      <c r="B10" s="22"/>
      <c r="C10" s="26"/>
      <c r="D10" s="24"/>
      <c r="E10" s="24"/>
      <c r="F10" s="24"/>
      <c r="G10" s="24"/>
      <c r="H10" s="24"/>
      <c r="I10" s="25"/>
      <c r="J10" s="9"/>
      <c r="K10" s="9"/>
      <c r="L10" s="9"/>
      <c r="M10" s="9"/>
      <c r="N10" s="9"/>
      <c r="O10" s="18"/>
    </row>
    <row r="11" spans="1:15">
      <c r="A11" s="21"/>
      <c r="B11" s="27"/>
      <c r="C11" s="26"/>
      <c r="D11" s="24"/>
      <c r="E11" s="24"/>
      <c r="F11" s="24"/>
      <c r="G11" s="24"/>
      <c r="H11" s="24"/>
      <c r="I11" s="25"/>
      <c r="J11" s="9"/>
      <c r="K11" s="9"/>
      <c r="L11" s="9"/>
      <c r="M11" s="9"/>
      <c r="N11" s="9"/>
      <c r="O11" s="18"/>
    </row>
    <row r="12" spans="1:15">
      <c r="A12" s="21"/>
      <c r="B12" s="27"/>
      <c r="C12" s="26"/>
      <c r="D12" s="24"/>
      <c r="E12" s="24"/>
      <c r="F12" s="24"/>
      <c r="G12" s="24"/>
      <c r="H12" s="24"/>
      <c r="I12" s="25"/>
      <c r="J12" s="9"/>
      <c r="K12" s="9"/>
      <c r="L12" s="9"/>
      <c r="M12" s="9"/>
      <c r="N12" s="9"/>
      <c r="O12" s="18"/>
    </row>
    <row r="13" spans="1:15" ht="31.5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</row>
    <row r="14" spans="1:15" ht="31.5">
      <c r="A14" s="143" t="s">
        <v>46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</row>
    <row r="15" spans="1:15">
      <c r="A15" s="21"/>
      <c r="B15" s="27"/>
      <c r="C15" s="26"/>
      <c r="D15" s="24"/>
      <c r="E15" s="24"/>
      <c r="F15" s="24"/>
      <c r="G15" s="24"/>
      <c r="H15" s="24"/>
      <c r="I15" s="25"/>
      <c r="J15" s="9"/>
      <c r="K15" s="9"/>
      <c r="L15" s="9"/>
      <c r="M15" s="9"/>
      <c r="N15" s="9"/>
      <c r="O15" s="18"/>
    </row>
    <row r="16" spans="1:15">
      <c r="A16" s="21"/>
      <c r="B16" s="27"/>
      <c r="C16" s="26"/>
      <c r="D16" s="24"/>
      <c r="E16" s="24"/>
      <c r="F16" s="24"/>
      <c r="G16" s="24"/>
      <c r="H16" s="24"/>
      <c r="I16" s="25"/>
      <c r="J16" s="9"/>
      <c r="K16" s="9"/>
      <c r="L16" s="9"/>
      <c r="M16" s="9"/>
      <c r="N16" s="9"/>
      <c r="O16" s="18"/>
    </row>
    <row r="17" spans="1:15">
      <c r="A17" s="21"/>
      <c r="B17" s="27"/>
      <c r="C17" s="26"/>
      <c r="D17" s="24"/>
      <c r="E17" s="24"/>
      <c r="F17" s="24"/>
      <c r="G17" s="24"/>
      <c r="H17" s="24"/>
      <c r="I17" s="25"/>
      <c r="J17" s="9"/>
      <c r="K17" s="9"/>
      <c r="L17" s="9"/>
      <c r="M17" s="9"/>
      <c r="N17" s="9"/>
      <c r="O17" s="18"/>
    </row>
    <row r="18" spans="1:15">
      <c r="A18" s="21"/>
      <c r="B18" s="27"/>
      <c r="C18" s="26"/>
      <c r="D18" s="24"/>
      <c r="E18" s="24"/>
      <c r="F18" s="24"/>
      <c r="G18" s="24"/>
      <c r="H18" s="24"/>
      <c r="I18" s="25"/>
      <c r="J18" s="9"/>
      <c r="K18" s="9"/>
      <c r="L18" s="9"/>
      <c r="M18" s="9"/>
      <c r="N18" s="9"/>
      <c r="O18" s="18"/>
    </row>
    <row r="19" spans="1:15">
      <c r="A19" s="21"/>
      <c r="B19" s="27"/>
      <c r="C19" s="26"/>
      <c r="D19" s="24"/>
      <c r="E19" s="24"/>
      <c r="F19" s="24"/>
      <c r="G19" s="24"/>
      <c r="H19" s="24"/>
      <c r="I19" s="28"/>
      <c r="J19" s="9"/>
      <c r="K19" s="9"/>
      <c r="L19" s="9"/>
      <c r="M19" s="9"/>
      <c r="N19" s="9"/>
      <c r="O19" s="18"/>
    </row>
    <row r="20" spans="1:15">
      <c r="A20" s="21"/>
      <c r="B20" s="27"/>
      <c r="C20" s="26"/>
      <c r="D20" s="24"/>
      <c r="E20" s="24"/>
      <c r="F20" s="24"/>
      <c r="G20" s="24"/>
      <c r="H20" s="24"/>
      <c r="I20" s="28"/>
      <c r="J20" s="9"/>
      <c r="K20" s="9"/>
      <c r="L20" s="9"/>
      <c r="M20" s="9"/>
      <c r="N20" s="9"/>
      <c r="O20" s="18"/>
    </row>
    <row r="21" spans="1:15">
      <c r="A21" s="21"/>
      <c r="B21" s="27"/>
      <c r="C21" s="26"/>
      <c r="D21" s="24"/>
      <c r="E21" s="24"/>
      <c r="F21" s="24"/>
      <c r="G21" s="24"/>
      <c r="H21" s="24"/>
      <c r="I21" s="28"/>
      <c r="J21" s="9"/>
      <c r="K21" s="9"/>
      <c r="L21" s="9"/>
      <c r="M21" s="9"/>
      <c r="N21" s="9"/>
      <c r="O21" s="18"/>
    </row>
    <row r="22" spans="1:15">
      <c r="A22" s="29"/>
      <c r="B22" s="27"/>
      <c r="C22" s="27"/>
      <c r="D22" s="24"/>
      <c r="E22" s="24"/>
      <c r="F22" s="24"/>
      <c r="G22" s="24"/>
      <c r="H22" s="24"/>
      <c r="I22" s="25"/>
      <c r="J22" s="9"/>
      <c r="K22" s="9"/>
      <c r="L22" s="9"/>
      <c r="M22" s="9"/>
      <c r="N22" s="9"/>
      <c r="O22" s="18"/>
    </row>
    <row r="23" spans="1:15">
      <c r="A23" s="29"/>
      <c r="B23" s="27"/>
      <c r="C23" s="27"/>
      <c r="D23" s="24"/>
      <c r="E23" s="24"/>
      <c r="F23" s="24"/>
      <c r="G23" s="24"/>
      <c r="H23" s="24"/>
      <c r="I23" s="25"/>
      <c r="J23" s="9"/>
      <c r="K23" s="9"/>
      <c r="L23" s="9"/>
      <c r="M23" s="9"/>
      <c r="N23" s="9"/>
      <c r="O23" s="18"/>
    </row>
    <row r="24" spans="1:15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</row>
    <row r="25" spans="1:15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</row>
    <row r="26" spans="1:15">
      <c r="A26" s="29"/>
      <c r="B26" s="27"/>
      <c r="C26" s="27"/>
      <c r="D26" s="24"/>
      <c r="E26" s="24"/>
      <c r="F26" s="24"/>
      <c r="G26" s="24"/>
      <c r="H26" s="24"/>
      <c r="I26" s="25"/>
      <c r="J26" s="9"/>
      <c r="K26" s="9"/>
      <c r="L26" s="9"/>
      <c r="M26" s="9"/>
      <c r="N26" s="9"/>
      <c r="O26" s="18"/>
    </row>
    <row r="27" spans="1:15" ht="17.25" thickBo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</row>
    <row r="28" spans="1:15" ht="17.25" thickTop="1"/>
  </sheetData>
  <mergeCells count="5">
    <mergeCell ref="A4:O5"/>
    <mergeCell ref="A6:O7"/>
    <mergeCell ref="A13:O13"/>
    <mergeCell ref="A14:O14"/>
    <mergeCell ref="A24:O2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E26" sqref="E26"/>
    </sheetView>
  </sheetViews>
  <sheetFormatPr defaultRowHeight="16.5"/>
  <sheetData>
    <row r="1" spans="1:13" ht="17.25" thickBo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3"/>
      <c r="B2" s="164" t="s">
        <v>12</v>
      </c>
      <c r="C2" s="166"/>
      <c r="D2" s="168" t="s">
        <v>28</v>
      </c>
      <c r="E2" s="166"/>
      <c r="F2" s="168" t="s">
        <v>27</v>
      </c>
      <c r="G2" s="166"/>
      <c r="H2" s="168" t="s">
        <v>13</v>
      </c>
      <c r="I2" s="166" t="s">
        <v>14</v>
      </c>
      <c r="J2" s="170" t="s">
        <v>15</v>
      </c>
      <c r="K2" s="171"/>
      <c r="L2" s="172"/>
      <c r="M2" s="33"/>
    </row>
    <row r="3" spans="1:13" ht="17.25" thickBot="1">
      <c r="A3" s="33"/>
      <c r="B3" s="165"/>
      <c r="C3" s="167"/>
      <c r="D3" s="169"/>
      <c r="E3" s="167"/>
      <c r="F3" s="169"/>
      <c r="G3" s="167"/>
      <c r="H3" s="169"/>
      <c r="I3" s="167"/>
      <c r="J3" s="173">
        <v>2017.05</v>
      </c>
      <c r="K3" s="174"/>
      <c r="L3" s="175"/>
      <c r="M3" s="33"/>
    </row>
    <row r="4" spans="1:13">
      <c r="A4" s="33"/>
      <c r="B4" s="34"/>
      <c r="C4" s="35"/>
      <c r="D4" s="36"/>
      <c r="E4" s="36"/>
      <c r="F4" s="36"/>
      <c r="G4" s="36"/>
      <c r="H4" s="36"/>
      <c r="I4" s="36"/>
      <c r="J4" s="36"/>
      <c r="K4" s="36"/>
      <c r="L4" s="37"/>
      <c r="M4" s="33"/>
    </row>
    <row r="5" spans="1:13" ht="35.25">
      <c r="A5" s="38"/>
      <c r="B5" s="176" t="s">
        <v>16</v>
      </c>
      <c r="C5" s="177"/>
      <c r="D5" s="177"/>
      <c r="E5" s="177"/>
      <c r="F5" s="177"/>
      <c r="G5" s="177"/>
      <c r="H5" s="177"/>
      <c r="I5" s="177"/>
      <c r="J5" s="177"/>
      <c r="K5" s="177"/>
      <c r="L5" s="178"/>
      <c r="M5" s="38"/>
    </row>
    <row r="6" spans="1:13" ht="35.25">
      <c r="A6" s="33"/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  <c r="M6" s="33"/>
    </row>
    <row r="7" spans="1:13" ht="18.75">
      <c r="A7" s="33"/>
      <c r="B7" s="42"/>
      <c r="C7" s="163" t="s">
        <v>26</v>
      </c>
      <c r="D7" s="163"/>
      <c r="E7" s="163"/>
      <c r="F7" s="163"/>
      <c r="G7" s="163"/>
      <c r="H7" s="163"/>
      <c r="I7" s="163"/>
      <c r="J7" s="163"/>
      <c r="K7" s="163"/>
      <c r="L7" s="43"/>
      <c r="M7" s="33"/>
    </row>
    <row r="8" spans="1:13">
      <c r="A8" s="38"/>
      <c r="B8" s="42"/>
      <c r="C8" s="44"/>
      <c r="D8" s="44"/>
      <c r="E8" s="44"/>
      <c r="F8" s="44"/>
      <c r="G8" s="44"/>
      <c r="H8" s="44"/>
      <c r="I8" s="44"/>
      <c r="J8" s="44"/>
      <c r="K8" s="44"/>
      <c r="L8" s="43"/>
      <c r="M8" s="38"/>
    </row>
    <row r="9" spans="1:13">
      <c r="A9" s="33"/>
      <c r="B9" s="45"/>
      <c r="C9" s="158" t="s">
        <v>17</v>
      </c>
      <c r="D9" s="159"/>
      <c r="E9" s="158" t="s">
        <v>18</v>
      </c>
      <c r="F9" s="160"/>
      <c r="G9" s="160"/>
      <c r="H9" s="160"/>
      <c r="I9" s="160"/>
      <c r="J9" s="159"/>
      <c r="K9" s="46" t="s">
        <v>19</v>
      </c>
      <c r="L9" s="47"/>
      <c r="M9" s="33"/>
    </row>
    <row r="10" spans="1:13">
      <c r="A10" s="33"/>
      <c r="B10" s="45"/>
      <c r="C10" s="157" t="s">
        <v>20</v>
      </c>
      <c r="D10" s="157"/>
      <c r="E10" s="152" t="str">
        <f t="shared" ref="E10:E14" si="0">CONCATENATE(" 일금 ",NUMBERSTRING(I10,1),"원정")</f>
        <v xml:space="preserve"> 일금 영원정</v>
      </c>
      <c r="F10" s="152"/>
      <c r="G10" s="152"/>
      <c r="H10" s="152"/>
      <c r="I10" s="161">
        <f>원가계산서!D32</f>
        <v>0</v>
      </c>
      <c r="J10" s="161"/>
      <c r="K10" s="48"/>
      <c r="L10" s="47"/>
      <c r="M10" s="33"/>
    </row>
    <row r="11" spans="1:13">
      <c r="A11" s="33"/>
      <c r="B11" s="45"/>
      <c r="C11" s="162" t="s">
        <v>21</v>
      </c>
      <c r="D11" s="49" t="s">
        <v>22</v>
      </c>
      <c r="E11" s="152" t="str">
        <f t="shared" si="0"/>
        <v xml:space="preserve"> 일금 영원정</v>
      </c>
      <c r="F11" s="152"/>
      <c r="G11" s="152"/>
      <c r="H11" s="152"/>
      <c r="I11" s="161">
        <f>원가계산서!D28</f>
        <v>0</v>
      </c>
      <c r="J11" s="161"/>
      <c r="K11" s="50"/>
      <c r="L11" s="47"/>
      <c r="M11" s="33"/>
    </row>
    <row r="12" spans="1:13">
      <c r="A12" s="33"/>
      <c r="B12" s="45"/>
      <c r="C12" s="162"/>
      <c r="D12" s="49" t="s">
        <v>23</v>
      </c>
      <c r="E12" s="152" t="str">
        <f t="shared" si="0"/>
        <v xml:space="preserve"> 일금 영원정</v>
      </c>
      <c r="F12" s="152"/>
      <c r="G12" s="152"/>
      <c r="H12" s="152"/>
      <c r="I12" s="161">
        <f>원가계산서!D29</f>
        <v>0</v>
      </c>
      <c r="J12" s="161"/>
      <c r="K12" s="50"/>
      <c r="L12" s="47"/>
      <c r="M12" s="33"/>
    </row>
    <row r="13" spans="1:13">
      <c r="A13" s="33"/>
      <c r="B13" s="45"/>
      <c r="C13" s="162"/>
      <c r="D13" s="48" t="s">
        <v>24</v>
      </c>
      <c r="E13" s="152" t="str">
        <f t="shared" si="0"/>
        <v xml:space="preserve"> 일금 영원정</v>
      </c>
      <c r="F13" s="152"/>
      <c r="G13" s="152"/>
      <c r="H13" s="152"/>
      <c r="I13" s="153">
        <f>I11+I12</f>
        <v>0</v>
      </c>
      <c r="J13" s="153"/>
      <c r="K13" s="48"/>
      <c r="L13" s="47"/>
      <c r="M13" s="33"/>
    </row>
    <row r="14" spans="1:13">
      <c r="A14" s="33"/>
      <c r="B14" s="42"/>
      <c r="C14" s="157" t="s">
        <v>25</v>
      </c>
      <c r="D14" s="157"/>
      <c r="E14" s="152" t="str">
        <f t="shared" si="0"/>
        <v xml:space="preserve"> 일금 영원정</v>
      </c>
      <c r="F14" s="152"/>
      <c r="G14" s="152"/>
      <c r="H14" s="152"/>
      <c r="I14" s="153">
        <f>원가계산서!D31</f>
        <v>0</v>
      </c>
      <c r="J14" s="153"/>
      <c r="K14" s="50"/>
      <c r="L14" s="43"/>
      <c r="M14" s="33"/>
    </row>
    <row r="15" spans="1:13">
      <c r="A15" s="33"/>
      <c r="B15" s="42"/>
      <c r="C15" s="154"/>
      <c r="D15" s="154"/>
      <c r="E15" s="155"/>
      <c r="F15" s="155"/>
      <c r="G15" s="155"/>
      <c r="H15" s="155"/>
      <c r="I15" s="156"/>
      <c r="J15" s="156"/>
      <c r="K15" s="51"/>
      <c r="L15" s="43"/>
      <c r="M15" s="33"/>
    </row>
    <row r="16" spans="1:13">
      <c r="A16" s="52"/>
      <c r="B16" s="53"/>
      <c r="C16" s="54"/>
      <c r="D16" s="55"/>
      <c r="E16" s="56"/>
      <c r="F16" s="56"/>
      <c r="G16" s="57"/>
      <c r="H16" s="57"/>
      <c r="I16" s="57"/>
      <c r="J16" s="57"/>
      <c r="K16" s="57"/>
      <c r="L16" s="58"/>
      <c r="M16" s="52"/>
    </row>
    <row r="17" spans="1:13">
      <c r="A17" s="52"/>
      <c r="B17" s="53"/>
      <c r="C17" s="54"/>
      <c r="D17" s="55"/>
      <c r="E17" s="56"/>
      <c r="F17" s="56"/>
      <c r="G17" s="57"/>
      <c r="H17" s="57"/>
      <c r="I17" s="57"/>
      <c r="J17" s="57"/>
      <c r="K17" s="57"/>
      <c r="L17" s="58"/>
      <c r="M17" s="52"/>
    </row>
    <row r="18" spans="1:13">
      <c r="A18" s="52"/>
      <c r="B18" s="53"/>
      <c r="C18" s="54"/>
      <c r="D18" s="55"/>
      <c r="E18" s="56"/>
      <c r="F18" s="56"/>
      <c r="G18" s="57"/>
      <c r="H18" s="57"/>
      <c r="I18" s="57"/>
      <c r="J18" s="57"/>
      <c r="K18" s="57"/>
      <c r="L18" s="58"/>
      <c r="M18" s="52"/>
    </row>
    <row r="19" spans="1:13" ht="17.25" thickBot="1">
      <c r="A19" s="33"/>
      <c r="B19" s="59"/>
      <c r="C19" s="60"/>
      <c r="D19" s="61"/>
      <c r="E19" s="61"/>
      <c r="F19" s="61"/>
      <c r="G19" s="61"/>
      <c r="H19" s="61"/>
      <c r="I19" s="61"/>
      <c r="J19" s="61"/>
      <c r="K19" s="61"/>
      <c r="L19" s="62"/>
      <c r="M19" s="33"/>
    </row>
    <row r="20" spans="1:1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</sheetData>
  <mergeCells count="30">
    <mergeCell ref="C7:K7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J3:L3"/>
    <mergeCell ref="B5:L5"/>
    <mergeCell ref="C11:C13"/>
    <mergeCell ref="E11:H11"/>
    <mergeCell ref="I11:J11"/>
    <mergeCell ref="E12:H12"/>
    <mergeCell ref="I12:J12"/>
    <mergeCell ref="E13:H13"/>
    <mergeCell ref="I13:J13"/>
    <mergeCell ref="C9:D9"/>
    <mergeCell ref="E9:J9"/>
    <mergeCell ref="C10:D10"/>
    <mergeCell ref="E10:H10"/>
    <mergeCell ref="I10:J10"/>
    <mergeCell ref="E14:H14"/>
    <mergeCell ref="I14:J14"/>
    <mergeCell ref="C15:D15"/>
    <mergeCell ref="E15:H15"/>
    <mergeCell ref="I15:J15"/>
    <mergeCell ref="C14:D1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zoomScaleNormal="100" zoomScaleSheetLayoutView="95" workbookViewId="0">
      <selection activeCell="A25" sqref="A25:C25"/>
    </sheetView>
  </sheetViews>
  <sheetFormatPr defaultRowHeight="16.5"/>
  <cols>
    <col min="1" max="1" width="17.875" customWidth="1"/>
    <col min="2" max="2" width="15.5" customWidth="1"/>
    <col min="3" max="3" width="25.375" customWidth="1"/>
    <col min="4" max="4" width="23" customWidth="1"/>
    <col min="5" max="5" width="34.125" customWidth="1"/>
    <col min="6" max="6" width="12.5" customWidth="1"/>
    <col min="10" max="10" width="12.125" bestFit="1" customWidth="1"/>
  </cols>
  <sheetData>
    <row r="1" spans="1:10" s="1" customFormat="1" ht="22.5">
      <c r="A1" s="194" t="s">
        <v>0</v>
      </c>
      <c r="B1" s="194"/>
      <c r="C1" s="194"/>
      <c r="D1" s="194"/>
      <c r="E1" s="194"/>
      <c r="F1" s="194"/>
    </row>
    <row r="2" spans="1:10" s="1" customFormat="1">
      <c r="A2" s="2"/>
      <c r="B2" s="2"/>
      <c r="C2" s="2"/>
      <c r="D2" s="2"/>
      <c r="E2" s="2"/>
      <c r="F2" s="2"/>
    </row>
    <row r="3" spans="1:10" s="1" customFormat="1">
      <c r="A3" s="3" t="s">
        <v>47</v>
      </c>
      <c r="B3" s="4"/>
      <c r="C3" s="3"/>
      <c r="D3" s="3"/>
      <c r="E3" s="5"/>
      <c r="F3" s="3"/>
    </row>
    <row r="4" spans="1:10" s="1" customFormat="1" ht="17.25" customHeight="1">
      <c r="A4" s="195" t="s">
        <v>1</v>
      </c>
      <c r="B4" s="196"/>
      <c r="C4" s="197"/>
      <c r="D4" s="6" t="s">
        <v>2</v>
      </c>
      <c r="E4" s="7" t="s">
        <v>3</v>
      </c>
      <c r="F4" s="7" t="s">
        <v>4</v>
      </c>
    </row>
    <row r="5" spans="1:10" s="1" customFormat="1" ht="17.25" customHeight="1">
      <c r="A5" s="198" t="s">
        <v>138</v>
      </c>
      <c r="B5" s="201" t="s">
        <v>48</v>
      </c>
      <c r="C5" s="104" t="s">
        <v>49</v>
      </c>
      <c r="D5" s="105">
        <f>'안산문화예술의전당 옥외소화전배관(내역서)'!F5</f>
        <v>0</v>
      </c>
      <c r="E5" s="106"/>
      <c r="F5" s="106"/>
      <c r="J5" s="8"/>
    </row>
    <row r="6" spans="1:10" s="1" customFormat="1" ht="17.25" customHeight="1">
      <c r="A6" s="199"/>
      <c r="B6" s="202"/>
      <c r="C6" s="104" t="s">
        <v>5</v>
      </c>
      <c r="D6" s="107"/>
      <c r="E6" s="108"/>
      <c r="F6" s="108"/>
    </row>
    <row r="7" spans="1:10" s="1" customFormat="1" ht="17.25" customHeight="1">
      <c r="A7" s="199"/>
      <c r="B7" s="202"/>
      <c r="C7" s="104" t="s">
        <v>50</v>
      </c>
      <c r="D7" s="107"/>
      <c r="E7" s="108"/>
      <c r="F7" s="108"/>
    </row>
    <row r="8" spans="1:10" s="1" customFormat="1" ht="17.25" customHeight="1">
      <c r="A8" s="199"/>
      <c r="B8" s="203"/>
      <c r="C8" s="127" t="s">
        <v>51</v>
      </c>
      <c r="D8" s="128">
        <f>SUM(D5:D7)</f>
        <v>0</v>
      </c>
      <c r="E8" s="129"/>
      <c r="F8" s="129"/>
    </row>
    <row r="9" spans="1:10" s="1" customFormat="1" ht="17.25" customHeight="1">
      <c r="A9" s="199"/>
      <c r="B9" s="204" t="s">
        <v>52</v>
      </c>
      <c r="C9" s="109" t="s">
        <v>53</v>
      </c>
      <c r="D9" s="107">
        <f>'안산문화예술의전당 옥외소화전배관(내역서)'!H5</f>
        <v>0</v>
      </c>
      <c r="E9" s="108"/>
      <c r="F9" s="108"/>
    </row>
    <row r="10" spans="1:10" s="1" customFormat="1" ht="17.25" customHeight="1">
      <c r="A10" s="199"/>
      <c r="B10" s="202"/>
      <c r="C10" s="104" t="s">
        <v>54</v>
      </c>
      <c r="D10" s="107">
        <f>ROUNDDOWN(D9*7.9%,0)</f>
        <v>0</v>
      </c>
      <c r="E10" s="110">
        <v>7.9000000000000001E-2</v>
      </c>
      <c r="F10" s="108"/>
    </row>
    <row r="11" spans="1:10" s="1" customFormat="1" ht="17.25" customHeight="1">
      <c r="A11" s="199"/>
      <c r="B11" s="203"/>
      <c r="C11" s="127" t="s">
        <v>51</v>
      </c>
      <c r="D11" s="128">
        <f>SUM(D9:D10)</f>
        <v>0</v>
      </c>
      <c r="E11" s="130"/>
      <c r="F11" s="130"/>
    </row>
    <row r="12" spans="1:10" s="1" customFormat="1" ht="17.25" customHeight="1">
      <c r="A12" s="199"/>
      <c r="B12" s="204" t="s">
        <v>6</v>
      </c>
      <c r="C12" s="109" t="s">
        <v>7</v>
      </c>
      <c r="D12" s="107"/>
      <c r="E12" s="108"/>
      <c r="F12" s="108"/>
    </row>
    <row r="13" spans="1:10" s="1" customFormat="1" ht="17.25" customHeight="1">
      <c r="A13" s="199"/>
      <c r="B13" s="201"/>
      <c r="C13" s="104" t="s">
        <v>55</v>
      </c>
      <c r="D13" s="107">
        <f>'안산문화예술의전당 옥외소화전배관(내역서)'!J5</f>
        <v>0</v>
      </c>
      <c r="E13" s="108"/>
      <c r="F13" s="108"/>
    </row>
    <row r="14" spans="1:10" s="1" customFormat="1" ht="17.25" customHeight="1">
      <c r="A14" s="199"/>
      <c r="B14" s="201"/>
      <c r="C14" s="104" t="s">
        <v>56</v>
      </c>
      <c r="D14" s="107"/>
      <c r="E14" s="108"/>
      <c r="F14" s="108"/>
    </row>
    <row r="15" spans="1:10" s="1" customFormat="1" ht="17.25" customHeight="1">
      <c r="A15" s="199"/>
      <c r="B15" s="201"/>
      <c r="C15" s="104" t="s">
        <v>57</v>
      </c>
      <c r="D15" s="107">
        <f>ROUNDDOWN(D11*E15,0)</f>
        <v>0</v>
      </c>
      <c r="E15" s="111">
        <v>4.0500000000000001E-2</v>
      </c>
      <c r="F15" s="108"/>
    </row>
    <row r="16" spans="1:10" s="1" customFormat="1" ht="17.25" customHeight="1">
      <c r="A16" s="199"/>
      <c r="B16" s="201"/>
      <c r="C16" s="104" t="s">
        <v>58</v>
      </c>
      <c r="D16" s="107">
        <f>ROUNDDOWN(D11*E16,0)</f>
        <v>0</v>
      </c>
      <c r="E16" s="111">
        <v>8.6999999999999994E-3</v>
      </c>
      <c r="F16" s="108"/>
    </row>
    <row r="17" spans="1:6" s="1" customFormat="1" ht="17.25" customHeight="1">
      <c r="A17" s="199"/>
      <c r="B17" s="201"/>
      <c r="C17" s="104" t="s">
        <v>59</v>
      </c>
      <c r="D17" s="107"/>
      <c r="E17" s="112">
        <v>1.7000000000000001E-2</v>
      </c>
      <c r="F17" s="108" t="s">
        <v>74</v>
      </c>
    </row>
    <row r="18" spans="1:6" s="1" customFormat="1" ht="17.25" customHeight="1">
      <c r="A18" s="199"/>
      <c r="B18" s="201"/>
      <c r="C18" s="104" t="s">
        <v>68</v>
      </c>
      <c r="D18" s="107"/>
      <c r="E18" s="112" t="s">
        <v>69</v>
      </c>
      <c r="F18" s="108" t="s">
        <v>74</v>
      </c>
    </row>
    <row r="19" spans="1:6" s="1" customFormat="1" ht="17.25" customHeight="1">
      <c r="A19" s="199"/>
      <c r="B19" s="201"/>
      <c r="C19" s="104" t="s">
        <v>70</v>
      </c>
      <c r="D19" s="107"/>
      <c r="E19" s="112" t="s">
        <v>72</v>
      </c>
      <c r="F19" s="108" t="s">
        <v>74</v>
      </c>
    </row>
    <row r="20" spans="1:6" s="1" customFormat="1" ht="17.25" customHeight="1">
      <c r="A20" s="199"/>
      <c r="B20" s="201"/>
      <c r="C20" s="104" t="s">
        <v>71</v>
      </c>
      <c r="D20" s="107"/>
      <c r="E20" s="112" t="s">
        <v>73</v>
      </c>
      <c r="F20" s="108" t="s">
        <v>74</v>
      </c>
    </row>
    <row r="21" spans="1:6" s="1" customFormat="1" ht="17.25" customHeight="1">
      <c r="A21" s="199"/>
      <c r="B21" s="201"/>
      <c r="C21" s="104" t="s">
        <v>60</v>
      </c>
      <c r="D21" s="107"/>
      <c r="E21" s="113" t="s">
        <v>61</v>
      </c>
      <c r="F21" s="108" t="s">
        <v>74</v>
      </c>
    </row>
    <row r="22" spans="1:6" s="1" customFormat="1" ht="17.25" customHeight="1">
      <c r="A22" s="199"/>
      <c r="B22" s="201"/>
      <c r="C22" s="104" t="s">
        <v>62</v>
      </c>
      <c r="D22" s="107">
        <f>ROUNDDOWN((D8+D11)*5.5%,0)</f>
        <v>0</v>
      </c>
      <c r="E22" s="113" t="s">
        <v>136</v>
      </c>
      <c r="F22" s="108"/>
    </row>
    <row r="23" spans="1:6" s="1" customFormat="1" ht="17.25" customHeight="1">
      <c r="A23" s="199"/>
      <c r="B23" s="201"/>
      <c r="C23" s="104" t="s">
        <v>63</v>
      </c>
      <c r="D23" s="107"/>
      <c r="E23" s="113" t="s">
        <v>11</v>
      </c>
      <c r="F23" s="108" t="s">
        <v>74</v>
      </c>
    </row>
    <row r="24" spans="1:6" s="1" customFormat="1" ht="17.25" customHeight="1">
      <c r="A24" s="200"/>
      <c r="B24" s="205"/>
      <c r="C24" s="127" t="s">
        <v>51</v>
      </c>
      <c r="D24" s="128">
        <f>SUM(D12:D23)</f>
        <v>0</v>
      </c>
      <c r="E24" s="130"/>
      <c r="F24" s="131"/>
    </row>
    <row r="25" spans="1:6" s="1" customFormat="1" ht="17.25" customHeight="1">
      <c r="A25" s="188" t="s">
        <v>8</v>
      </c>
      <c r="B25" s="189"/>
      <c r="C25" s="190"/>
      <c r="D25" s="132">
        <f>D8+D11+D24</f>
        <v>0</v>
      </c>
      <c r="E25" s="133"/>
      <c r="F25" s="134"/>
    </row>
    <row r="26" spans="1:6" s="1" customFormat="1" ht="17.25" customHeight="1">
      <c r="A26" s="191" t="s">
        <v>64</v>
      </c>
      <c r="B26" s="192"/>
      <c r="C26" s="193"/>
      <c r="D26" s="114">
        <f>+ROUNDDOWN(D25*E26,0)</f>
        <v>0</v>
      </c>
      <c r="E26" s="117">
        <v>0.06</v>
      </c>
      <c r="F26" s="116"/>
    </row>
    <row r="27" spans="1:6" s="1" customFormat="1" ht="17.25" customHeight="1">
      <c r="A27" s="191" t="s">
        <v>65</v>
      </c>
      <c r="B27" s="192"/>
      <c r="C27" s="193"/>
      <c r="D27" s="114">
        <f>ROUNDDOWN((D11+D24+D26)*15%,0)</f>
        <v>0</v>
      </c>
      <c r="E27" s="118">
        <v>0.15</v>
      </c>
      <c r="F27" s="119"/>
    </row>
    <row r="28" spans="1:6" s="1" customFormat="1" ht="17.25" customHeight="1">
      <c r="A28" s="191" t="s">
        <v>66</v>
      </c>
      <c r="B28" s="192"/>
      <c r="C28" s="193"/>
      <c r="D28" s="114">
        <f>SUM(D25:D27)</f>
        <v>0</v>
      </c>
      <c r="E28" s="115" t="s">
        <v>10</v>
      </c>
      <c r="F28" s="116"/>
    </row>
    <row r="29" spans="1:6" s="1" customFormat="1" ht="17.25" customHeight="1">
      <c r="A29" s="191" t="s">
        <v>44</v>
      </c>
      <c r="B29" s="192"/>
      <c r="C29" s="193"/>
      <c r="D29" s="114">
        <f>ROUNDDOWN(D28*0.1,0)</f>
        <v>0</v>
      </c>
      <c r="E29" s="120">
        <v>0.1</v>
      </c>
      <c r="F29" s="116"/>
    </row>
    <row r="30" spans="1:6" s="1" customFormat="1" ht="17.25" customHeight="1">
      <c r="A30" s="179" t="s">
        <v>9</v>
      </c>
      <c r="B30" s="180"/>
      <c r="C30" s="181"/>
      <c r="D30" s="135">
        <f>ROUNDDOWN(D28+D29,-3)</f>
        <v>0</v>
      </c>
      <c r="E30" s="136"/>
      <c r="F30" s="137" t="s">
        <v>137</v>
      </c>
    </row>
    <row r="31" spans="1:6" s="1" customFormat="1" ht="17.25" customHeight="1">
      <c r="A31" s="182" t="s">
        <v>67</v>
      </c>
      <c r="B31" s="183"/>
      <c r="C31" s="184"/>
      <c r="D31" s="114"/>
      <c r="E31" s="115"/>
      <c r="F31" s="116"/>
    </row>
    <row r="32" spans="1:6" s="1" customFormat="1" ht="17.25" customHeight="1">
      <c r="A32" s="185" t="s">
        <v>43</v>
      </c>
      <c r="B32" s="186"/>
      <c r="C32" s="187"/>
      <c r="D32" s="138">
        <f>D30</f>
        <v>0</v>
      </c>
      <c r="E32" s="139"/>
      <c r="F32" s="140"/>
    </row>
  </sheetData>
  <mergeCells count="14">
    <mergeCell ref="A1:F1"/>
    <mergeCell ref="A4:C4"/>
    <mergeCell ref="A5:A24"/>
    <mergeCell ref="B5:B8"/>
    <mergeCell ref="B9:B11"/>
    <mergeCell ref="B12:B24"/>
    <mergeCell ref="A30:C30"/>
    <mergeCell ref="A31:C31"/>
    <mergeCell ref="A32:C32"/>
    <mergeCell ref="A25:C25"/>
    <mergeCell ref="A26:C26"/>
    <mergeCell ref="A27:C27"/>
    <mergeCell ref="A28:C28"/>
    <mergeCell ref="A29:C2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1"/>
  <sheetViews>
    <sheetView showZeros="0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1" sqref="G41"/>
    </sheetView>
  </sheetViews>
  <sheetFormatPr defaultRowHeight="32.1" customHeight="1"/>
  <cols>
    <col min="1" max="1" width="25.5" style="90" customWidth="1"/>
    <col min="2" max="2" width="24.125" style="90" customWidth="1"/>
    <col min="3" max="3" width="7.25" style="91" customWidth="1"/>
    <col min="4" max="4" width="7.75" style="102" customWidth="1"/>
    <col min="5" max="5" width="12" style="92" bestFit="1" customWidth="1"/>
    <col min="6" max="6" width="17.625" style="92" bestFit="1" customWidth="1"/>
    <col min="7" max="7" width="14.625" style="92" bestFit="1" customWidth="1"/>
    <col min="8" max="8" width="17.625" style="92" bestFit="1" customWidth="1"/>
    <col min="9" max="9" width="12" style="92" bestFit="1" customWidth="1"/>
    <col min="10" max="11" width="14.625" style="92" bestFit="1" customWidth="1"/>
    <col min="12" max="12" width="17.625" style="92" bestFit="1" customWidth="1"/>
    <col min="13" max="13" width="5.75" style="90" customWidth="1"/>
    <col min="14" max="14" width="12.875" style="90" bestFit="1" customWidth="1"/>
    <col min="15" max="16384" width="9" style="90"/>
  </cols>
  <sheetData>
    <row r="1" spans="1:14" s="121" customFormat="1" ht="32.1" customHeight="1">
      <c r="A1" s="94" t="s">
        <v>75</v>
      </c>
      <c r="B1" s="95"/>
      <c r="C1" s="95"/>
      <c r="D1" s="97"/>
      <c r="E1" s="95"/>
      <c r="F1" s="95"/>
      <c r="G1" s="95"/>
      <c r="H1" s="95"/>
      <c r="I1" s="95"/>
      <c r="J1" s="95"/>
      <c r="K1" s="95"/>
      <c r="L1" s="95"/>
      <c r="M1" s="95"/>
    </row>
    <row r="2" spans="1:14" s="122" customFormat="1" ht="32.1" customHeight="1">
      <c r="A2" s="210" t="s">
        <v>29</v>
      </c>
      <c r="B2" s="210" t="s">
        <v>30</v>
      </c>
      <c r="C2" s="212" t="s">
        <v>31</v>
      </c>
      <c r="D2" s="208" t="s">
        <v>32</v>
      </c>
      <c r="E2" s="206" t="s">
        <v>33</v>
      </c>
      <c r="F2" s="207"/>
      <c r="G2" s="206" t="s">
        <v>34</v>
      </c>
      <c r="H2" s="207"/>
      <c r="I2" s="206" t="s">
        <v>35</v>
      </c>
      <c r="J2" s="207"/>
      <c r="K2" s="206" t="s">
        <v>36</v>
      </c>
      <c r="L2" s="207"/>
      <c r="M2" s="210" t="s">
        <v>37</v>
      </c>
    </row>
    <row r="3" spans="1:14" s="122" customFormat="1" ht="32.1" customHeight="1">
      <c r="A3" s="211"/>
      <c r="B3" s="211"/>
      <c r="C3" s="213"/>
      <c r="D3" s="209"/>
      <c r="E3" s="96" t="s">
        <v>38</v>
      </c>
      <c r="F3" s="96" t="s">
        <v>39</v>
      </c>
      <c r="G3" s="96" t="s">
        <v>38</v>
      </c>
      <c r="H3" s="96" t="s">
        <v>39</v>
      </c>
      <c r="I3" s="96" t="s">
        <v>38</v>
      </c>
      <c r="J3" s="96" t="s">
        <v>39</v>
      </c>
      <c r="K3" s="96" t="s">
        <v>38</v>
      </c>
      <c r="L3" s="96" t="s">
        <v>39</v>
      </c>
      <c r="M3" s="211"/>
    </row>
    <row r="4" spans="1:14" s="121" customFormat="1" ht="32.1" customHeight="1">
      <c r="A4" s="63" t="s">
        <v>76</v>
      </c>
      <c r="B4" s="64"/>
      <c r="C4" s="65"/>
      <c r="D4" s="98"/>
      <c r="E4" s="70"/>
      <c r="F4" s="70"/>
      <c r="G4" s="70"/>
      <c r="H4" s="70"/>
      <c r="I4" s="70"/>
      <c r="J4" s="70"/>
      <c r="K4" s="70"/>
      <c r="L4" s="70"/>
      <c r="M4" s="69"/>
    </row>
    <row r="5" spans="1:14" s="121" customFormat="1" ht="32.1" customHeight="1">
      <c r="A5" s="71" t="s">
        <v>77</v>
      </c>
      <c r="B5" s="64"/>
      <c r="C5" s="65" t="s">
        <v>79</v>
      </c>
      <c r="D5" s="98" t="s">
        <v>80</v>
      </c>
      <c r="E5" s="70"/>
      <c r="F5" s="123">
        <f>F66</f>
        <v>0</v>
      </c>
      <c r="G5" s="123">
        <f t="shared" ref="G5:L5" si="0">G66</f>
        <v>0</v>
      </c>
      <c r="H5" s="123">
        <f t="shared" si="0"/>
        <v>0</v>
      </c>
      <c r="I5" s="123">
        <f t="shared" si="0"/>
        <v>0</v>
      </c>
      <c r="J5" s="123">
        <f t="shared" si="0"/>
        <v>0</v>
      </c>
      <c r="K5" s="123">
        <f t="shared" si="0"/>
        <v>0</v>
      </c>
      <c r="L5" s="123">
        <f t="shared" si="0"/>
        <v>0</v>
      </c>
      <c r="M5" s="69"/>
    </row>
    <row r="6" spans="1:14" s="121" customFormat="1" ht="32.1" customHeight="1">
      <c r="A6" s="74"/>
      <c r="B6" s="64"/>
      <c r="C6" s="65"/>
      <c r="D6" s="98"/>
      <c r="E6" s="70"/>
      <c r="F6" s="70"/>
      <c r="G6" s="70"/>
      <c r="H6" s="70"/>
      <c r="I6" s="70"/>
      <c r="J6" s="70"/>
      <c r="K6" s="70"/>
      <c r="L6" s="70"/>
      <c r="M6" s="69"/>
      <c r="N6" s="124"/>
    </row>
    <row r="7" spans="1:14" s="121" customFormat="1" ht="32.1" customHeight="1">
      <c r="A7" s="74"/>
      <c r="B7" s="64"/>
      <c r="C7" s="65"/>
      <c r="D7" s="98"/>
      <c r="E7" s="70"/>
      <c r="F7" s="70"/>
      <c r="G7" s="70"/>
      <c r="H7" s="70"/>
      <c r="I7" s="70"/>
      <c r="J7" s="70"/>
      <c r="K7" s="70"/>
      <c r="L7" s="70"/>
      <c r="M7" s="69"/>
      <c r="N7" s="124"/>
    </row>
    <row r="8" spans="1:14" s="121" customFormat="1" ht="32.1" customHeight="1">
      <c r="A8" s="74"/>
      <c r="B8" s="64"/>
      <c r="C8" s="65"/>
      <c r="D8" s="98"/>
      <c r="E8" s="70"/>
      <c r="F8" s="70"/>
      <c r="G8" s="70"/>
      <c r="H8" s="70"/>
      <c r="I8" s="70"/>
      <c r="J8" s="70"/>
      <c r="K8" s="70"/>
      <c r="L8" s="70"/>
      <c r="M8" s="69"/>
      <c r="N8" s="125"/>
    </row>
    <row r="9" spans="1:14" s="121" customFormat="1" ht="32.1" customHeight="1">
      <c r="A9" s="74"/>
      <c r="B9" s="64"/>
      <c r="C9" s="65"/>
      <c r="D9" s="98"/>
      <c r="E9" s="70"/>
      <c r="F9" s="70"/>
      <c r="G9" s="70"/>
      <c r="H9" s="70"/>
      <c r="I9" s="70"/>
      <c r="J9" s="70"/>
      <c r="K9" s="70"/>
      <c r="L9" s="70"/>
      <c r="M9" s="69"/>
      <c r="N9" s="125"/>
    </row>
    <row r="10" spans="1:14" s="121" customFormat="1" ht="32.1" customHeight="1">
      <c r="A10" s="74"/>
      <c r="B10" s="64"/>
      <c r="C10" s="65"/>
      <c r="D10" s="98"/>
      <c r="E10" s="70"/>
      <c r="F10" s="70"/>
      <c r="G10" s="70"/>
      <c r="H10" s="70"/>
      <c r="I10" s="70"/>
      <c r="J10" s="70"/>
      <c r="K10" s="70"/>
      <c r="L10" s="70"/>
      <c r="M10" s="69"/>
      <c r="N10" s="125"/>
    </row>
    <row r="11" spans="1:14" s="121" customFormat="1" ht="32.1" customHeight="1">
      <c r="A11" s="72"/>
      <c r="B11" s="64"/>
      <c r="C11" s="65"/>
      <c r="D11" s="98"/>
      <c r="E11" s="70"/>
      <c r="F11" s="70"/>
      <c r="G11" s="70"/>
      <c r="H11" s="70"/>
      <c r="I11" s="70"/>
      <c r="J11" s="70"/>
      <c r="K11" s="70"/>
      <c r="L11" s="70"/>
      <c r="M11" s="69"/>
    </row>
    <row r="12" spans="1:14" s="121" customFormat="1" ht="32.1" customHeight="1">
      <c r="A12" s="72"/>
      <c r="B12" s="64"/>
      <c r="C12" s="65"/>
      <c r="D12" s="98"/>
      <c r="E12" s="70"/>
      <c r="F12" s="70"/>
      <c r="G12" s="70"/>
      <c r="H12" s="70"/>
      <c r="I12" s="70"/>
      <c r="J12" s="70"/>
      <c r="K12" s="70"/>
      <c r="L12" s="70"/>
      <c r="M12" s="69"/>
    </row>
    <row r="13" spans="1:14" s="121" customFormat="1" ht="32.1" customHeight="1">
      <c r="A13" s="72"/>
      <c r="B13" s="64"/>
      <c r="C13" s="65"/>
      <c r="D13" s="98"/>
      <c r="E13" s="70"/>
      <c r="F13" s="70"/>
      <c r="G13" s="70"/>
      <c r="H13" s="70"/>
      <c r="I13" s="70"/>
      <c r="J13" s="70"/>
      <c r="K13" s="70"/>
      <c r="L13" s="70"/>
      <c r="M13" s="69"/>
    </row>
    <row r="14" spans="1:14" s="121" customFormat="1" ht="32.1" customHeight="1">
      <c r="A14" s="72"/>
      <c r="B14" s="64"/>
      <c r="C14" s="65"/>
      <c r="D14" s="98"/>
      <c r="E14" s="70"/>
      <c r="F14" s="70"/>
      <c r="G14" s="70"/>
      <c r="H14" s="70"/>
      <c r="I14" s="70"/>
      <c r="J14" s="70"/>
      <c r="K14" s="70"/>
      <c r="L14" s="70"/>
      <c r="M14" s="69"/>
    </row>
    <row r="15" spans="1:14" s="121" customFormat="1" ht="32.1" customHeight="1">
      <c r="A15" s="72"/>
      <c r="B15" s="64"/>
      <c r="C15" s="65"/>
      <c r="D15" s="98"/>
      <c r="E15" s="70"/>
      <c r="F15" s="70"/>
      <c r="G15" s="70"/>
      <c r="H15" s="70"/>
      <c r="I15" s="70"/>
      <c r="J15" s="70"/>
      <c r="K15" s="70"/>
      <c r="L15" s="70"/>
      <c r="M15" s="69"/>
    </row>
    <row r="16" spans="1:14" s="121" customFormat="1" ht="32.1" customHeight="1">
      <c r="A16" s="72"/>
      <c r="B16" s="64"/>
      <c r="C16" s="65"/>
      <c r="D16" s="98"/>
      <c r="E16" s="70"/>
      <c r="F16" s="70"/>
      <c r="G16" s="70"/>
      <c r="H16" s="70"/>
      <c r="I16" s="70"/>
      <c r="J16" s="70"/>
      <c r="K16" s="70"/>
      <c r="L16" s="70"/>
      <c r="M16" s="69"/>
    </row>
    <row r="17" spans="1:14" s="121" customFormat="1" ht="32.1" customHeight="1">
      <c r="A17" s="69"/>
      <c r="B17" s="64"/>
      <c r="C17" s="65"/>
      <c r="D17" s="98"/>
      <c r="E17" s="70"/>
      <c r="F17" s="73"/>
      <c r="G17" s="73"/>
      <c r="H17" s="73"/>
      <c r="I17" s="73"/>
      <c r="J17" s="73"/>
      <c r="K17" s="73"/>
      <c r="L17" s="73"/>
      <c r="M17" s="69"/>
    </row>
    <row r="18" spans="1:14" s="121" customFormat="1" ht="32.1" customHeight="1">
      <c r="A18" s="69"/>
      <c r="B18" s="64"/>
      <c r="C18" s="65"/>
      <c r="D18" s="98"/>
      <c r="E18" s="70"/>
      <c r="F18" s="73"/>
      <c r="G18" s="73"/>
      <c r="H18" s="73"/>
      <c r="I18" s="73"/>
      <c r="J18" s="73"/>
      <c r="K18" s="73"/>
      <c r="L18" s="73"/>
      <c r="M18" s="69"/>
    </row>
    <row r="19" spans="1:14" s="121" customFormat="1" ht="32.1" customHeight="1">
      <c r="A19" s="69"/>
      <c r="B19" s="64"/>
      <c r="C19" s="65"/>
      <c r="D19" s="98"/>
      <c r="E19" s="70"/>
      <c r="F19" s="73"/>
      <c r="G19" s="73"/>
      <c r="H19" s="73"/>
      <c r="I19" s="73"/>
      <c r="J19" s="73"/>
      <c r="K19" s="73"/>
      <c r="L19" s="73"/>
      <c r="M19" s="69"/>
    </row>
    <row r="20" spans="1:14" s="121" customFormat="1" ht="32.1" customHeight="1">
      <c r="A20" s="69"/>
      <c r="B20" s="64"/>
      <c r="C20" s="65"/>
      <c r="D20" s="98"/>
      <c r="E20" s="70"/>
      <c r="F20" s="73"/>
      <c r="G20" s="73"/>
      <c r="H20" s="73"/>
      <c r="I20" s="73"/>
      <c r="J20" s="73"/>
      <c r="K20" s="73"/>
      <c r="L20" s="73"/>
      <c r="M20" s="69"/>
    </row>
    <row r="21" spans="1:14" s="121" customFormat="1" ht="32.1" customHeight="1">
      <c r="A21" s="74"/>
      <c r="B21" s="64"/>
      <c r="C21" s="65"/>
      <c r="D21" s="98"/>
      <c r="E21" s="70"/>
      <c r="F21" s="70"/>
      <c r="G21" s="70"/>
      <c r="H21" s="70"/>
      <c r="I21" s="70"/>
      <c r="J21" s="70"/>
      <c r="K21" s="70"/>
      <c r="L21" s="70"/>
      <c r="M21" s="69"/>
    </row>
    <row r="22" spans="1:14" s="121" customFormat="1" ht="32.1" customHeight="1">
      <c r="A22" s="74"/>
      <c r="B22" s="64"/>
      <c r="C22" s="65"/>
      <c r="D22" s="98"/>
      <c r="E22" s="70"/>
      <c r="F22" s="70"/>
      <c r="G22" s="70"/>
      <c r="H22" s="70"/>
      <c r="I22" s="70"/>
      <c r="J22" s="70"/>
      <c r="K22" s="70"/>
      <c r="L22" s="70"/>
      <c r="M22" s="69"/>
    </row>
    <row r="23" spans="1:14" s="121" customFormat="1" ht="32.1" customHeight="1">
      <c r="A23" s="69"/>
      <c r="B23" s="64"/>
      <c r="C23" s="65"/>
      <c r="D23" s="98"/>
      <c r="E23" s="70"/>
      <c r="F23" s="73"/>
      <c r="G23" s="73"/>
      <c r="H23" s="73"/>
      <c r="I23" s="73"/>
      <c r="J23" s="73"/>
      <c r="K23" s="73"/>
      <c r="L23" s="73"/>
      <c r="M23" s="69"/>
    </row>
    <row r="24" spans="1:14" s="121" customFormat="1" ht="32.1" customHeight="1">
      <c r="A24" s="66" t="s">
        <v>40</v>
      </c>
      <c r="B24" s="67"/>
      <c r="C24" s="68"/>
      <c r="D24" s="99"/>
      <c r="E24" s="75"/>
      <c r="F24" s="76"/>
      <c r="G24" s="76"/>
      <c r="H24" s="76"/>
      <c r="I24" s="76"/>
      <c r="J24" s="76"/>
      <c r="K24" s="76"/>
      <c r="L24" s="76"/>
      <c r="M24" s="66"/>
      <c r="N24" s="124"/>
    </row>
    <row r="25" spans="1:14" ht="32.1" customHeight="1">
      <c r="A25" s="63" t="s">
        <v>81</v>
      </c>
      <c r="B25" s="64"/>
      <c r="C25" s="65"/>
      <c r="D25" s="98"/>
      <c r="E25" s="70"/>
      <c r="F25" s="70"/>
      <c r="G25" s="70"/>
      <c r="H25" s="70"/>
      <c r="I25" s="70"/>
      <c r="J25" s="70"/>
      <c r="K25" s="70"/>
      <c r="L25" s="70"/>
      <c r="M25" s="69"/>
    </row>
    <row r="26" spans="1:14" ht="32.1" customHeight="1">
      <c r="A26" s="77" t="s">
        <v>82</v>
      </c>
      <c r="B26" s="78" t="s">
        <v>83</v>
      </c>
      <c r="C26" s="79" t="s">
        <v>84</v>
      </c>
      <c r="D26" s="100">
        <v>196</v>
      </c>
      <c r="E26" s="81"/>
      <c r="F26" s="81">
        <f>ROUNDDOWN(D26*E26,0)</f>
        <v>0</v>
      </c>
      <c r="G26" s="81">
        <v>0</v>
      </c>
      <c r="H26" s="81">
        <f>ROUNDDOWN(D26*G26,0)</f>
        <v>0</v>
      </c>
      <c r="I26" s="81">
        <v>0</v>
      </c>
      <c r="J26" s="81">
        <f>ROUNDDOWN(I26*D26,0)</f>
        <v>0</v>
      </c>
      <c r="K26" s="81"/>
      <c r="L26" s="81">
        <f>F26+H26+J26</f>
        <v>0</v>
      </c>
      <c r="M26" s="80"/>
      <c r="N26" s="126"/>
    </row>
    <row r="27" spans="1:14" ht="32.1" customHeight="1">
      <c r="A27" s="82" t="s">
        <v>85</v>
      </c>
      <c r="B27" s="78" t="s">
        <v>86</v>
      </c>
      <c r="C27" s="79" t="s">
        <v>87</v>
      </c>
      <c r="D27" s="100">
        <v>29</v>
      </c>
      <c r="E27" s="81"/>
      <c r="F27" s="81">
        <f t="shared" ref="F27:F53" si="1">ROUNDDOWN(D27*E27,0)</f>
        <v>0</v>
      </c>
      <c r="G27" s="81"/>
      <c r="H27" s="81">
        <f t="shared" ref="H27:H53" si="2">ROUNDDOWN(D27*G27,0)</f>
        <v>0</v>
      </c>
      <c r="I27" s="81">
        <v>0</v>
      </c>
      <c r="J27" s="81">
        <f t="shared" ref="J27:J53" si="3">ROUNDDOWN(I27*D27,0)</f>
        <v>0</v>
      </c>
      <c r="K27" s="81"/>
      <c r="L27" s="81">
        <f t="shared" ref="L27:L53" si="4">F27+H27+J27</f>
        <v>0</v>
      </c>
      <c r="M27" s="80"/>
    </row>
    <row r="28" spans="1:14" ht="32.1" customHeight="1">
      <c r="A28" s="82" t="s">
        <v>85</v>
      </c>
      <c r="B28" s="78" t="s">
        <v>88</v>
      </c>
      <c r="C28" s="79" t="s">
        <v>87</v>
      </c>
      <c r="D28" s="100">
        <v>5</v>
      </c>
      <c r="E28" s="81"/>
      <c r="F28" s="81">
        <f t="shared" si="1"/>
        <v>0</v>
      </c>
      <c r="G28" s="81"/>
      <c r="H28" s="81">
        <f t="shared" si="2"/>
        <v>0</v>
      </c>
      <c r="I28" s="81">
        <v>0</v>
      </c>
      <c r="J28" s="81">
        <f t="shared" si="3"/>
        <v>0</v>
      </c>
      <c r="K28" s="81"/>
      <c r="L28" s="81">
        <f t="shared" si="4"/>
        <v>0</v>
      </c>
      <c r="M28" s="80"/>
    </row>
    <row r="29" spans="1:14" ht="32.1" customHeight="1">
      <c r="A29" s="83" t="s">
        <v>89</v>
      </c>
      <c r="B29" s="83" t="s">
        <v>90</v>
      </c>
      <c r="C29" s="79" t="s">
        <v>87</v>
      </c>
      <c r="D29" s="101">
        <v>1</v>
      </c>
      <c r="E29" s="81"/>
      <c r="F29" s="81">
        <f t="shared" si="1"/>
        <v>0</v>
      </c>
      <c r="G29" s="81"/>
      <c r="H29" s="81">
        <f t="shared" si="2"/>
        <v>0</v>
      </c>
      <c r="I29" s="84">
        <v>0</v>
      </c>
      <c r="J29" s="81">
        <f t="shared" si="3"/>
        <v>0</v>
      </c>
      <c r="K29" s="81"/>
      <c r="L29" s="81">
        <f t="shared" si="4"/>
        <v>0</v>
      </c>
      <c r="M29" s="85"/>
    </row>
    <row r="30" spans="1:14" ht="32.1" customHeight="1">
      <c r="A30" s="83" t="s">
        <v>91</v>
      </c>
      <c r="B30" s="83" t="s">
        <v>92</v>
      </c>
      <c r="C30" s="79" t="s">
        <v>87</v>
      </c>
      <c r="D30" s="100">
        <v>1</v>
      </c>
      <c r="E30" s="81"/>
      <c r="F30" s="81">
        <f t="shared" si="1"/>
        <v>0</v>
      </c>
      <c r="G30" s="81"/>
      <c r="H30" s="81">
        <f t="shared" si="2"/>
        <v>0</v>
      </c>
      <c r="I30" s="81">
        <v>0</v>
      </c>
      <c r="J30" s="81">
        <f t="shared" si="3"/>
        <v>0</v>
      </c>
      <c r="K30" s="81"/>
      <c r="L30" s="81">
        <f t="shared" si="4"/>
        <v>0</v>
      </c>
      <c r="M30" s="85"/>
    </row>
    <row r="31" spans="1:14" ht="32.1" customHeight="1">
      <c r="A31" s="83" t="s">
        <v>93</v>
      </c>
      <c r="B31" s="83" t="s">
        <v>94</v>
      </c>
      <c r="C31" s="79" t="s">
        <v>87</v>
      </c>
      <c r="D31" s="100">
        <v>1</v>
      </c>
      <c r="E31" s="81"/>
      <c r="F31" s="81">
        <f t="shared" si="1"/>
        <v>0</v>
      </c>
      <c r="G31" s="81"/>
      <c r="H31" s="81">
        <f t="shared" si="2"/>
        <v>0</v>
      </c>
      <c r="I31" s="81">
        <v>0</v>
      </c>
      <c r="J31" s="81">
        <f t="shared" si="3"/>
        <v>0</v>
      </c>
      <c r="K31" s="81"/>
      <c r="L31" s="81">
        <f t="shared" si="4"/>
        <v>0</v>
      </c>
      <c r="M31" s="85"/>
    </row>
    <row r="32" spans="1:14" ht="32.1" customHeight="1">
      <c r="A32" s="86" t="s">
        <v>95</v>
      </c>
      <c r="B32" s="87" t="s">
        <v>96</v>
      </c>
      <c r="C32" s="88" t="s">
        <v>97</v>
      </c>
      <c r="D32" s="100">
        <v>92</v>
      </c>
      <c r="E32" s="81"/>
      <c r="F32" s="81">
        <f t="shared" si="1"/>
        <v>0</v>
      </c>
      <c r="G32" s="81"/>
      <c r="H32" s="81">
        <f t="shared" si="2"/>
        <v>0</v>
      </c>
      <c r="I32" s="81">
        <v>0</v>
      </c>
      <c r="J32" s="81">
        <f t="shared" si="3"/>
        <v>0</v>
      </c>
      <c r="K32" s="81"/>
      <c r="L32" s="81">
        <f t="shared" si="4"/>
        <v>0</v>
      </c>
      <c r="M32" s="80"/>
    </row>
    <row r="33" spans="1:13" ht="32.1" customHeight="1">
      <c r="A33" s="89" t="s">
        <v>98</v>
      </c>
      <c r="B33" s="78" t="s">
        <v>96</v>
      </c>
      <c r="C33" s="79" t="s">
        <v>97</v>
      </c>
      <c r="D33" s="100">
        <v>24</v>
      </c>
      <c r="E33" s="81"/>
      <c r="F33" s="81">
        <f t="shared" si="1"/>
        <v>0</v>
      </c>
      <c r="G33" s="81"/>
      <c r="H33" s="81">
        <f t="shared" si="2"/>
        <v>0</v>
      </c>
      <c r="I33" s="81">
        <v>0</v>
      </c>
      <c r="J33" s="81">
        <f t="shared" si="3"/>
        <v>0</v>
      </c>
      <c r="K33" s="81"/>
      <c r="L33" s="81">
        <f t="shared" si="4"/>
        <v>0</v>
      </c>
      <c r="M33" s="80"/>
    </row>
    <row r="34" spans="1:13" ht="32.1" customHeight="1">
      <c r="A34" s="89" t="s">
        <v>99</v>
      </c>
      <c r="B34" s="78" t="s">
        <v>96</v>
      </c>
      <c r="C34" s="79" t="s">
        <v>97</v>
      </c>
      <c r="D34" s="100">
        <v>2</v>
      </c>
      <c r="E34" s="81"/>
      <c r="F34" s="81">
        <f t="shared" si="1"/>
        <v>0</v>
      </c>
      <c r="G34" s="81"/>
      <c r="H34" s="81">
        <f t="shared" si="2"/>
        <v>0</v>
      </c>
      <c r="I34" s="81">
        <v>0</v>
      </c>
      <c r="J34" s="81">
        <f t="shared" si="3"/>
        <v>0</v>
      </c>
      <c r="K34" s="81"/>
      <c r="L34" s="81">
        <f t="shared" si="4"/>
        <v>0</v>
      </c>
      <c r="M34" s="80"/>
    </row>
    <row r="35" spans="1:13" ht="32.1" customHeight="1">
      <c r="A35" s="89" t="s">
        <v>100</v>
      </c>
      <c r="B35" s="78" t="s">
        <v>96</v>
      </c>
      <c r="C35" s="79" t="s">
        <v>97</v>
      </c>
      <c r="D35" s="100">
        <v>36</v>
      </c>
      <c r="E35" s="81"/>
      <c r="F35" s="81">
        <f t="shared" si="1"/>
        <v>0</v>
      </c>
      <c r="G35" s="81"/>
      <c r="H35" s="81">
        <f t="shared" si="2"/>
        <v>0</v>
      </c>
      <c r="I35" s="81"/>
      <c r="J35" s="81">
        <f t="shared" si="3"/>
        <v>0</v>
      </c>
      <c r="K35" s="81"/>
      <c r="L35" s="81">
        <f t="shared" si="4"/>
        <v>0</v>
      </c>
      <c r="M35" s="80"/>
    </row>
    <row r="36" spans="1:13" ht="32.1" customHeight="1">
      <c r="A36" s="89" t="s">
        <v>101</v>
      </c>
      <c r="B36" s="78" t="s">
        <v>102</v>
      </c>
      <c r="C36" s="79" t="s">
        <v>103</v>
      </c>
      <c r="D36" s="100">
        <v>179</v>
      </c>
      <c r="E36" s="81"/>
      <c r="F36" s="81">
        <f t="shared" si="1"/>
        <v>0</v>
      </c>
      <c r="G36" s="81"/>
      <c r="H36" s="81">
        <f t="shared" si="2"/>
        <v>0</v>
      </c>
      <c r="I36" s="81"/>
      <c r="J36" s="81">
        <f t="shared" si="3"/>
        <v>0</v>
      </c>
      <c r="K36" s="81"/>
      <c r="L36" s="81">
        <f t="shared" si="4"/>
        <v>0</v>
      </c>
      <c r="M36" s="80"/>
    </row>
    <row r="37" spans="1:13" ht="32.1" customHeight="1">
      <c r="A37" s="89" t="s">
        <v>104</v>
      </c>
      <c r="B37" s="64" t="s">
        <v>105</v>
      </c>
      <c r="C37" s="79" t="s">
        <v>106</v>
      </c>
      <c r="D37" s="103">
        <v>0.5</v>
      </c>
      <c r="E37" s="81"/>
      <c r="F37" s="81">
        <f t="shared" si="1"/>
        <v>0</v>
      </c>
      <c r="G37" s="81"/>
      <c r="H37" s="81">
        <f t="shared" si="2"/>
        <v>0</v>
      </c>
      <c r="I37" s="81"/>
      <c r="J37" s="81">
        <f t="shared" si="3"/>
        <v>0</v>
      </c>
      <c r="K37" s="81"/>
      <c r="L37" s="81">
        <f t="shared" si="4"/>
        <v>0</v>
      </c>
      <c r="M37" s="80"/>
    </row>
    <row r="38" spans="1:13" ht="32.1" customHeight="1">
      <c r="A38" s="89" t="s">
        <v>107</v>
      </c>
      <c r="B38" s="78" t="s">
        <v>108</v>
      </c>
      <c r="C38" s="79" t="s">
        <v>109</v>
      </c>
      <c r="D38" s="100">
        <v>5</v>
      </c>
      <c r="E38" s="81"/>
      <c r="F38" s="81">
        <f t="shared" si="1"/>
        <v>0</v>
      </c>
      <c r="G38" s="81"/>
      <c r="H38" s="81">
        <f t="shared" si="2"/>
        <v>0</v>
      </c>
      <c r="I38" s="81"/>
      <c r="J38" s="81">
        <f t="shared" si="3"/>
        <v>0</v>
      </c>
      <c r="K38" s="81"/>
      <c r="L38" s="81">
        <f t="shared" si="4"/>
        <v>0</v>
      </c>
      <c r="M38" s="80"/>
    </row>
    <row r="39" spans="1:13" ht="32.1" customHeight="1">
      <c r="A39" s="141" t="s">
        <v>139</v>
      </c>
      <c r="B39" s="142" t="s">
        <v>140</v>
      </c>
      <c r="C39" s="79" t="s">
        <v>97</v>
      </c>
      <c r="D39" s="100">
        <v>4</v>
      </c>
      <c r="E39" s="81"/>
      <c r="F39" s="81">
        <f t="shared" si="1"/>
        <v>0</v>
      </c>
      <c r="G39" s="81"/>
      <c r="H39" s="81">
        <f t="shared" si="2"/>
        <v>0</v>
      </c>
      <c r="I39" s="81"/>
      <c r="J39" s="81">
        <f t="shared" si="3"/>
        <v>0</v>
      </c>
      <c r="K39" s="81"/>
      <c r="L39" s="81">
        <f t="shared" si="4"/>
        <v>0</v>
      </c>
      <c r="M39" s="80"/>
    </row>
    <row r="40" spans="1:13" ht="32.1" customHeight="1">
      <c r="A40" s="89" t="s">
        <v>110</v>
      </c>
      <c r="B40" s="78" t="s">
        <v>111</v>
      </c>
      <c r="C40" s="79" t="s">
        <v>112</v>
      </c>
      <c r="D40" s="100">
        <v>20</v>
      </c>
      <c r="E40" s="81"/>
      <c r="F40" s="81">
        <f t="shared" si="1"/>
        <v>0</v>
      </c>
      <c r="G40" s="81"/>
      <c r="H40" s="81">
        <f t="shared" si="2"/>
        <v>0</v>
      </c>
      <c r="I40" s="81"/>
      <c r="J40" s="81">
        <f t="shared" si="3"/>
        <v>0</v>
      </c>
      <c r="K40" s="81"/>
      <c r="L40" s="81">
        <f t="shared" si="4"/>
        <v>0</v>
      </c>
      <c r="M40" s="80"/>
    </row>
    <row r="41" spans="1:13" ht="32.1" customHeight="1">
      <c r="A41" s="89" t="s">
        <v>113</v>
      </c>
      <c r="B41" s="78" t="s">
        <v>111</v>
      </c>
      <c r="C41" s="79" t="s">
        <v>112</v>
      </c>
      <c r="D41" s="100">
        <v>4</v>
      </c>
      <c r="E41" s="81"/>
      <c r="F41" s="81">
        <f t="shared" si="1"/>
        <v>0</v>
      </c>
      <c r="G41" s="81"/>
      <c r="H41" s="81">
        <f t="shared" si="2"/>
        <v>0</v>
      </c>
      <c r="I41" s="81"/>
      <c r="J41" s="81">
        <f t="shared" si="3"/>
        <v>0</v>
      </c>
      <c r="K41" s="81"/>
      <c r="L41" s="81">
        <f t="shared" si="4"/>
        <v>0</v>
      </c>
      <c r="M41" s="80"/>
    </row>
    <row r="42" spans="1:13" ht="32.1" customHeight="1">
      <c r="A42" s="89" t="s">
        <v>114</v>
      </c>
      <c r="B42" s="78" t="s">
        <v>111</v>
      </c>
      <c r="C42" s="79" t="s">
        <v>112</v>
      </c>
      <c r="D42" s="100">
        <v>16</v>
      </c>
      <c r="E42" s="81"/>
      <c r="F42" s="81">
        <f t="shared" si="1"/>
        <v>0</v>
      </c>
      <c r="G42" s="81"/>
      <c r="H42" s="81">
        <f t="shared" si="2"/>
        <v>0</v>
      </c>
      <c r="I42" s="81"/>
      <c r="J42" s="81">
        <f t="shared" si="3"/>
        <v>0</v>
      </c>
      <c r="K42" s="81"/>
      <c r="L42" s="81">
        <f t="shared" si="4"/>
        <v>0</v>
      </c>
      <c r="M42" s="80"/>
    </row>
    <row r="43" spans="1:13" ht="32.1" customHeight="1">
      <c r="A43" s="89" t="s">
        <v>115</v>
      </c>
      <c r="B43" s="78" t="s">
        <v>111</v>
      </c>
      <c r="C43" s="79" t="s">
        <v>112</v>
      </c>
      <c r="D43" s="100">
        <v>4</v>
      </c>
      <c r="E43" s="81"/>
      <c r="F43" s="81">
        <f t="shared" si="1"/>
        <v>0</v>
      </c>
      <c r="G43" s="81"/>
      <c r="H43" s="81">
        <f t="shared" si="2"/>
        <v>0</v>
      </c>
      <c r="I43" s="81"/>
      <c r="J43" s="81">
        <f t="shared" si="3"/>
        <v>0</v>
      </c>
      <c r="K43" s="81"/>
      <c r="L43" s="81">
        <f t="shared" si="4"/>
        <v>0</v>
      </c>
      <c r="M43" s="80"/>
    </row>
    <row r="44" spans="1:13" ht="32.1" customHeight="1">
      <c r="A44" s="89" t="s">
        <v>116</v>
      </c>
      <c r="B44" s="78" t="s">
        <v>117</v>
      </c>
      <c r="C44" s="79" t="s">
        <v>97</v>
      </c>
      <c r="D44" s="100">
        <v>17</v>
      </c>
      <c r="E44" s="81"/>
      <c r="F44" s="81">
        <f t="shared" si="1"/>
        <v>0</v>
      </c>
      <c r="G44" s="81"/>
      <c r="H44" s="81">
        <f t="shared" si="2"/>
        <v>0</v>
      </c>
      <c r="I44" s="81"/>
      <c r="J44" s="81">
        <f t="shared" si="3"/>
        <v>0</v>
      </c>
      <c r="K44" s="81"/>
      <c r="L44" s="81">
        <f t="shared" si="4"/>
        <v>0</v>
      </c>
      <c r="M44" s="80"/>
    </row>
    <row r="45" spans="1:13" ht="32.1" customHeight="1">
      <c r="A45" s="89" t="s">
        <v>118</v>
      </c>
      <c r="B45" s="78" t="s">
        <v>119</v>
      </c>
      <c r="C45" s="79" t="s">
        <v>120</v>
      </c>
      <c r="D45" s="100">
        <v>4</v>
      </c>
      <c r="E45" s="81"/>
      <c r="F45" s="81">
        <f t="shared" si="1"/>
        <v>0</v>
      </c>
      <c r="G45" s="81"/>
      <c r="H45" s="81">
        <f t="shared" si="2"/>
        <v>0</v>
      </c>
      <c r="I45" s="81"/>
      <c r="J45" s="81">
        <f t="shared" si="3"/>
        <v>0</v>
      </c>
      <c r="K45" s="81"/>
      <c r="L45" s="81">
        <f t="shared" si="4"/>
        <v>0</v>
      </c>
      <c r="M45" s="80"/>
    </row>
    <row r="46" spans="1:13" ht="32.1" customHeight="1">
      <c r="A46" s="89" t="s">
        <v>121</v>
      </c>
      <c r="B46" s="78" t="s">
        <v>122</v>
      </c>
      <c r="C46" s="79" t="s">
        <v>123</v>
      </c>
      <c r="D46" s="100">
        <v>16</v>
      </c>
      <c r="E46" s="81"/>
      <c r="F46" s="81">
        <f t="shared" si="1"/>
        <v>0</v>
      </c>
      <c r="G46" s="81"/>
      <c r="H46" s="81">
        <f t="shared" si="2"/>
        <v>0</v>
      </c>
      <c r="I46" s="81"/>
      <c r="J46" s="81">
        <f t="shared" si="3"/>
        <v>0</v>
      </c>
      <c r="K46" s="81"/>
      <c r="L46" s="81">
        <f t="shared" si="4"/>
        <v>0</v>
      </c>
      <c r="M46" s="80"/>
    </row>
    <row r="47" spans="1:13" ht="32.1" customHeight="1">
      <c r="A47" s="89" t="s">
        <v>124</v>
      </c>
      <c r="B47" s="78" t="s">
        <v>125</v>
      </c>
      <c r="C47" s="79" t="s">
        <v>78</v>
      </c>
      <c r="D47" s="100">
        <v>1</v>
      </c>
      <c r="E47" s="81"/>
      <c r="F47" s="81">
        <f t="shared" si="1"/>
        <v>0</v>
      </c>
      <c r="G47" s="81"/>
      <c r="H47" s="81">
        <f t="shared" si="2"/>
        <v>0</v>
      </c>
      <c r="I47" s="81"/>
      <c r="J47" s="81">
        <f t="shared" si="3"/>
        <v>0</v>
      </c>
      <c r="K47" s="81"/>
      <c r="L47" s="81">
        <f t="shared" si="4"/>
        <v>0</v>
      </c>
      <c r="M47" s="80"/>
    </row>
    <row r="48" spans="1:13" ht="32.1" customHeight="1">
      <c r="A48" s="89" t="s">
        <v>126</v>
      </c>
      <c r="B48" s="78" t="s">
        <v>125</v>
      </c>
      <c r="C48" s="79" t="s">
        <v>78</v>
      </c>
      <c r="D48" s="100">
        <v>1</v>
      </c>
      <c r="E48" s="81"/>
      <c r="F48" s="81">
        <f t="shared" si="1"/>
        <v>0</v>
      </c>
      <c r="G48" s="81"/>
      <c r="H48" s="81">
        <f t="shared" si="2"/>
        <v>0</v>
      </c>
      <c r="I48" s="81"/>
      <c r="J48" s="81">
        <f t="shared" si="3"/>
        <v>0</v>
      </c>
      <c r="K48" s="81"/>
      <c r="L48" s="81">
        <f t="shared" si="4"/>
        <v>0</v>
      </c>
      <c r="M48" s="80"/>
    </row>
    <row r="49" spans="1:13" ht="32.1" customHeight="1">
      <c r="A49" s="89" t="s">
        <v>127</v>
      </c>
      <c r="B49" s="78" t="s">
        <v>96</v>
      </c>
      <c r="C49" s="79" t="s">
        <v>87</v>
      </c>
      <c r="D49" s="100">
        <v>3</v>
      </c>
      <c r="E49" s="81"/>
      <c r="F49" s="81">
        <f t="shared" si="1"/>
        <v>0</v>
      </c>
      <c r="G49" s="81"/>
      <c r="H49" s="81">
        <f t="shared" si="2"/>
        <v>0</v>
      </c>
      <c r="I49" s="81">
        <v>0</v>
      </c>
      <c r="J49" s="81">
        <f t="shared" si="3"/>
        <v>0</v>
      </c>
      <c r="K49" s="81"/>
      <c r="L49" s="81">
        <f t="shared" si="4"/>
        <v>0</v>
      </c>
      <c r="M49" s="80"/>
    </row>
    <row r="50" spans="1:13" ht="32.1" customHeight="1">
      <c r="A50" s="89" t="s">
        <v>128</v>
      </c>
      <c r="B50" s="78" t="s">
        <v>129</v>
      </c>
      <c r="C50" s="79" t="s">
        <v>130</v>
      </c>
      <c r="D50" s="100">
        <v>27.8</v>
      </c>
      <c r="E50" s="81"/>
      <c r="F50" s="81">
        <f t="shared" si="1"/>
        <v>0</v>
      </c>
      <c r="G50" s="81"/>
      <c r="H50" s="81">
        <f t="shared" si="2"/>
        <v>0</v>
      </c>
      <c r="I50" s="81">
        <v>0</v>
      </c>
      <c r="J50" s="81">
        <f t="shared" si="3"/>
        <v>0</v>
      </c>
      <c r="K50" s="81"/>
      <c r="L50" s="81">
        <f t="shared" si="4"/>
        <v>0</v>
      </c>
      <c r="M50" s="80"/>
    </row>
    <row r="51" spans="1:13" ht="32.1" customHeight="1">
      <c r="A51" s="89" t="s">
        <v>128</v>
      </c>
      <c r="B51" s="78" t="s">
        <v>131</v>
      </c>
      <c r="C51" s="79" t="s">
        <v>130</v>
      </c>
      <c r="D51" s="100">
        <v>11.6</v>
      </c>
      <c r="E51" s="81"/>
      <c r="F51" s="81">
        <f t="shared" si="1"/>
        <v>0</v>
      </c>
      <c r="G51" s="81"/>
      <c r="H51" s="81">
        <f t="shared" si="2"/>
        <v>0</v>
      </c>
      <c r="I51" s="81">
        <v>0</v>
      </c>
      <c r="J51" s="81">
        <f t="shared" si="3"/>
        <v>0</v>
      </c>
      <c r="K51" s="81"/>
      <c r="L51" s="81">
        <f t="shared" si="4"/>
        <v>0</v>
      </c>
      <c r="M51" s="80"/>
    </row>
    <row r="52" spans="1:13" ht="32.1" customHeight="1">
      <c r="A52" s="89" t="s">
        <v>132</v>
      </c>
      <c r="B52" s="78" t="s">
        <v>133</v>
      </c>
      <c r="C52" s="79" t="s">
        <v>78</v>
      </c>
      <c r="D52" s="100">
        <v>1</v>
      </c>
      <c r="E52" s="81"/>
      <c r="F52" s="81">
        <f t="shared" si="1"/>
        <v>0</v>
      </c>
      <c r="G52" s="81"/>
      <c r="H52" s="81">
        <f t="shared" si="2"/>
        <v>0</v>
      </c>
      <c r="I52" s="81">
        <v>0</v>
      </c>
      <c r="J52" s="81">
        <f t="shared" si="3"/>
        <v>0</v>
      </c>
      <c r="K52" s="81"/>
      <c r="L52" s="81">
        <f t="shared" si="4"/>
        <v>0</v>
      </c>
      <c r="M52" s="80"/>
    </row>
    <row r="53" spans="1:13" ht="32.1" customHeight="1">
      <c r="A53" s="89" t="s">
        <v>134</v>
      </c>
      <c r="B53" s="78" t="s">
        <v>135</v>
      </c>
      <c r="C53" s="79" t="s">
        <v>78</v>
      </c>
      <c r="D53" s="100">
        <v>1</v>
      </c>
      <c r="E53" s="81"/>
      <c r="F53" s="81">
        <f t="shared" si="1"/>
        <v>0</v>
      </c>
      <c r="G53" s="81"/>
      <c r="H53" s="81">
        <f t="shared" si="2"/>
        <v>0</v>
      </c>
      <c r="I53" s="81">
        <v>0</v>
      </c>
      <c r="J53" s="81">
        <f t="shared" si="3"/>
        <v>0</v>
      </c>
      <c r="K53" s="81"/>
      <c r="L53" s="81">
        <f t="shared" si="4"/>
        <v>0</v>
      </c>
      <c r="M53" s="80"/>
    </row>
    <row r="54" spans="1:13" ht="32.1" customHeight="1">
      <c r="A54" s="89"/>
      <c r="B54" s="78"/>
      <c r="C54" s="79"/>
      <c r="D54" s="100"/>
      <c r="E54" s="81"/>
      <c r="F54" s="81"/>
      <c r="G54" s="81"/>
      <c r="H54" s="81"/>
      <c r="I54" s="81"/>
      <c r="J54" s="81"/>
      <c r="K54" s="81"/>
      <c r="L54" s="81"/>
      <c r="M54" s="80"/>
    </row>
    <row r="55" spans="1:13" ht="32.1" customHeight="1">
      <c r="A55" s="89"/>
      <c r="B55" s="78"/>
      <c r="C55" s="79"/>
      <c r="D55" s="100"/>
      <c r="E55" s="81"/>
      <c r="F55" s="81"/>
      <c r="G55" s="81"/>
      <c r="H55" s="81"/>
      <c r="I55" s="81"/>
      <c r="J55" s="81"/>
      <c r="K55" s="81"/>
      <c r="L55" s="81"/>
      <c r="M55" s="80"/>
    </row>
    <row r="56" spans="1:13" ht="32.1" customHeight="1">
      <c r="A56" s="89"/>
      <c r="B56" s="78"/>
      <c r="C56" s="79"/>
      <c r="D56" s="100"/>
      <c r="E56" s="81"/>
      <c r="F56" s="81"/>
      <c r="G56" s="81"/>
      <c r="H56" s="81"/>
      <c r="I56" s="81"/>
      <c r="J56" s="81"/>
      <c r="K56" s="81"/>
      <c r="L56" s="81"/>
      <c r="M56" s="80"/>
    </row>
    <row r="57" spans="1:13" ht="32.1" customHeight="1">
      <c r="A57" s="89"/>
      <c r="B57" s="78"/>
      <c r="C57" s="79"/>
      <c r="D57" s="100"/>
      <c r="E57" s="81"/>
      <c r="F57" s="81"/>
      <c r="G57" s="81"/>
      <c r="H57" s="81"/>
      <c r="I57" s="81"/>
      <c r="J57" s="81"/>
      <c r="K57" s="81"/>
      <c r="L57" s="81"/>
      <c r="M57" s="80"/>
    </row>
    <row r="58" spans="1:13" ht="32.1" customHeight="1">
      <c r="A58" s="89"/>
      <c r="B58" s="78"/>
      <c r="C58" s="79"/>
      <c r="D58" s="100"/>
      <c r="E58" s="81"/>
      <c r="F58" s="81"/>
      <c r="G58" s="81"/>
      <c r="H58" s="81"/>
      <c r="I58" s="81"/>
      <c r="J58" s="81"/>
      <c r="K58" s="81"/>
      <c r="L58" s="81"/>
      <c r="M58" s="80"/>
    </row>
    <row r="59" spans="1:13" ht="32.1" customHeight="1">
      <c r="A59" s="89"/>
      <c r="B59" s="78"/>
      <c r="C59" s="79"/>
      <c r="D59" s="100"/>
      <c r="E59" s="81"/>
      <c r="F59" s="81"/>
      <c r="G59" s="81"/>
      <c r="H59" s="81"/>
      <c r="I59" s="81"/>
      <c r="J59" s="81"/>
      <c r="K59" s="81"/>
      <c r="L59" s="81"/>
      <c r="M59" s="80"/>
    </row>
    <row r="60" spans="1:13" ht="32.1" customHeight="1">
      <c r="A60" s="89"/>
      <c r="B60" s="78"/>
      <c r="C60" s="79"/>
      <c r="D60" s="100"/>
      <c r="E60" s="81"/>
      <c r="F60" s="81"/>
      <c r="G60" s="81"/>
      <c r="H60" s="81"/>
      <c r="I60" s="81"/>
      <c r="J60" s="81"/>
      <c r="K60" s="81"/>
      <c r="L60" s="81"/>
      <c r="M60" s="80"/>
    </row>
    <row r="61" spans="1:13" ht="32.1" customHeight="1">
      <c r="A61" s="89"/>
      <c r="B61" s="78"/>
      <c r="C61" s="79"/>
      <c r="D61" s="100"/>
      <c r="E61" s="81"/>
      <c r="F61" s="81"/>
      <c r="G61" s="81"/>
      <c r="H61" s="81"/>
      <c r="I61" s="81"/>
      <c r="J61" s="81"/>
      <c r="K61" s="81"/>
      <c r="L61" s="81"/>
      <c r="M61" s="80"/>
    </row>
    <row r="62" spans="1:13" ht="32.1" customHeight="1">
      <c r="A62" s="89"/>
      <c r="B62" s="78"/>
      <c r="C62" s="79"/>
      <c r="D62" s="100"/>
      <c r="E62" s="81"/>
      <c r="F62" s="81"/>
      <c r="G62" s="81"/>
      <c r="H62" s="81"/>
      <c r="I62" s="81"/>
      <c r="J62" s="81"/>
      <c r="K62" s="81"/>
      <c r="L62" s="81"/>
      <c r="M62" s="80"/>
    </row>
    <row r="63" spans="1:13" ht="32.1" customHeight="1">
      <c r="A63" s="89"/>
      <c r="B63" s="78"/>
      <c r="C63" s="79"/>
      <c r="D63" s="100"/>
      <c r="E63" s="81"/>
      <c r="F63" s="81"/>
      <c r="G63" s="81"/>
      <c r="H63" s="81"/>
      <c r="I63" s="81"/>
      <c r="J63" s="81"/>
      <c r="K63" s="81"/>
      <c r="L63" s="81"/>
      <c r="M63" s="80"/>
    </row>
    <row r="64" spans="1:13" ht="32.1" customHeight="1">
      <c r="A64" s="89"/>
      <c r="B64" s="78"/>
      <c r="C64" s="79"/>
      <c r="D64" s="100"/>
      <c r="E64" s="81"/>
      <c r="F64" s="81"/>
      <c r="G64" s="81"/>
      <c r="H64" s="81"/>
      <c r="I64" s="81"/>
      <c r="J64" s="81"/>
      <c r="K64" s="81"/>
      <c r="L64" s="81"/>
      <c r="M64" s="80"/>
    </row>
    <row r="65" spans="1:14" ht="32.1" customHeight="1">
      <c r="A65" s="89"/>
      <c r="B65" s="78"/>
      <c r="C65" s="79"/>
      <c r="D65" s="100"/>
      <c r="E65" s="81"/>
      <c r="F65" s="81"/>
      <c r="G65" s="81"/>
      <c r="H65" s="81"/>
      <c r="I65" s="81"/>
      <c r="J65" s="81"/>
      <c r="K65" s="81"/>
      <c r="L65" s="81"/>
      <c r="M65" s="80"/>
    </row>
    <row r="66" spans="1:14" ht="32.1" customHeight="1">
      <c r="A66" s="66" t="s">
        <v>41</v>
      </c>
      <c r="B66" s="67"/>
      <c r="C66" s="68"/>
      <c r="D66" s="99"/>
      <c r="E66" s="75"/>
      <c r="F66" s="76">
        <f>SUM(F26:F65)</f>
        <v>0</v>
      </c>
      <c r="G66" s="76"/>
      <c r="H66" s="76">
        <f t="shared" ref="H66:L66" si="5">SUM(H26:H65)</f>
        <v>0</v>
      </c>
      <c r="I66" s="76"/>
      <c r="J66" s="76">
        <f t="shared" si="5"/>
        <v>0</v>
      </c>
      <c r="K66" s="76">
        <f t="shared" si="5"/>
        <v>0</v>
      </c>
      <c r="L66" s="76">
        <f t="shared" si="5"/>
        <v>0</v>
      </c>
      <c r="M66" s="66"/>
      <c r="N66" s="126"/>
    </row>
    <row r="71" spans="1:14" ht="32.1" customHeight="1">
      <c r="L71" s="93"/>
    </row>
  </sheetData>
  <mergeCells count="9">
    <mergeCell ref="K2:L2"/>
    <mergeCell ref="D2:D3"/>
    <mergeCell ref="M2:M3"/>
    <mergeCell ref="B2:B3"/>
    <mergeCell ref="A2:A3"/>
    <mergeCell ref="C2:C3"/>
    <mergeCell ref="E2:F2"/>
    <mergeCell ref="G2:H2"/>
    <mergeCell ref="I2:J2"/>
  </mergeCells>
  <phoneticPr fontId="3" type="noConversion"/>
  <pageMargins left="0.70866141732283472" right="0.70866141732283472" top="0.74803149606299213" bottom="0.59055118110236227" header="0.31496062992125984" footer="0.31496062992125984"/>
  <pageSetup paperSize="9" scale="63" orientation="landscape" horizontalDpi="4294967294" verticalDpi="300" r:id="rId1"/>
  <rowBreaks count="1" manualBreakCount="1">
    <brk id="24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표지</vt:lpstr>
      <vt:lpstr>총괄갑지</vt:lpstr>
      <vt:lpstr>원가계산서</vt:lpstr>
      <vt:lpstr>안산문화예술의전당 옥외소화전배관(내역서)</vt:lpstr>
      <vt:lpstr>'안산문화예술의전당 옥외소화전배관(내역서)'!Print_Area</vt:lpstr>
      <vt:lpstr>'안산문화예술의전당 옥외소화전배관(내역서)'!Print_Titles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ansanart-2013</cp:lastModifiedBy>
  <cp:lastPrinted>2018-04-18T05:33:20Z</cp:lastPrinted>
  <dcterms:created xsi:type="dcterms:W3CDTF">2016-03-25T07:17:44Z</dcterms:created>
  <dcterms:modified xsi:type="dcterms:W3CDTF">2018-04-23T06:11:30Z</dcterms:modified>
</cp:coreProperties>
</file>